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hoang\Desktop\"/>
    </mc:Choice>
  </mc:AlternateContent>
  <bookViews>
    <workbookView xWindow="0" yWindow="0" windowWidth="15360" windowHeight="9972"/>
  </bookViews>
  <sheets>
    <sheet name="Comparison" sheetId="9" r:id="rId1"/>
    <sheet name="7990NTP-P" sheetId="7" r:id="rId2"/>
    <sheet name="FL Info" sheetId="13" r:id="rId3"/>
  </sheets>
  <definedNames>
    <definedName name="\\I4" hidden="1">#NAME?</definedName>
    <definedName name="\\I8" hidden="1">#NAME?</definedName>
    <definedName name="\I">#REF!</definedName>
    <definedName name="\I2">#REF!</definedName>
    <definedName name="\I3">#REF!</definedName>
    <definedName name="\I4">#REF!</definedName>
    <definedName name="\I5">#REF!</definedName>
    <definedName name="\I6">#REF!</definedName>
    <definedName name="\I7">#REF!</definedName>
    <definedName name="\I8">#REF!</definedName>
    <definedName name="\I8a">#REF!</definedName>
    <definedName name="\I9">#REF!</definedName>
    <definedName name="_1_5">#REF!</definedName>
    <definedName name="BACKA">#REF!</definedName>
    <definedName name="BACKB">#REF!</definedName>
    <definedName name="BACKC">#REF!</definedName>
    <definedName name="BACKD">#REF!</definedName>
    <definedName name="BLOCK">#REF!</definedName>
    <definedName name="i">#REF!</definedName>
    <definedName name="_xlnm.Print_Area" localSheetId="1">'7990NTP-P'!$A$1:$J$62</definedName>
    <definedName name="_xlnm.Print_Area" localSheetId="0">Comparison!$A$1:$D$36</definedName>
    <definedName name="_xlnm.Print_Area" localSheetId="2">'FL Info'!$A$1:$H$149</definedName>
    <definedName name="repor1">#REF!</definedName>
    <definedName name="REPORT">#REF!</definedName>
  </definedNames>
  <calcPr calcId="162913"/>
</workbook>
</file>

<file path=xl/calcChain.xml><?xml version="1.0" encoding="utf-8"?>
<calcChain xmlns="http://schemas.openxmlformats.org/spreadsheetml/2006/main">
  <c r="D133" i="13" l="1"/>
  <c r="E135" i="13"/>
  <c r="F135" i="13"/>
  <c r="F136" i="13"/>
  <c r="F137" i="13"/>
  <c r="E138" i="13"/>
  <c r="F138" i="13"/>
  <c r="F139" i="13"/>
  <c r="F140" i="13"/>
  <c r="C122" i="13"/>
  <c r="E7" i="7" l="1"/>
  <c r="B5" i="9" l="1"/>
  <c r="H99" i="13" l="1"/>
  <c r="F99" i="13"/>
  <c r="H96" i="13"/>
  <c r="F96" i="13"/>
  <c r="D99" i="13"/>
  <c r="D96" i="13"/>
  <c r="C51" i="7" l="1"/>
  <c r="E44" i="7"/>
  <c r="B53" i="7" s="1"/>
  <c r="D44" i="7"/>
  <c r="B52" i="7" s="1"/>
  <c r="C44" i="7"/>
  <c r="B51" i="7" s="1"/>
  <c r="B54" i="7" l="1"/>
  <c r="H94" i="13"/>
  <c r="F94" i="13"/>
  <c r="D94" i="13"/>
  <c r="H92" i="13"/>
  <c r="F92" i="13"/>
  <c r="D92" i="13"/>
  <c r="H90" i="13"/>
  <c r="F90" i="13"/>
  <c r="D90" i="13"/>
  <c r="H88" i="13"/>
  <c r="F88" i="13"/>
  <c r="D88" i="13"/>
  <c r="H86" i="13"/>
  <c r="F86" i="13"/>
  <c r="D86" i="13"/>
  <c r="H64" i="13"/>
  <c r="F64" i="13"/>
  <c r="D64" i="13"/>
  <c r="H84" i="13"/>
  <c r="F84" i="13"/>
  <c r="D84" i="13"/>
  <c r="H81" i="13" l="1"/>
  <c r="H78" i="13"/>
  <c r="H75" i="13"/>
  <c r="H72" i="13"/>
  <c r="H69" i="13"/>
  <c r="H66" i="13"/>
  <c r="F81" i="13"/>
  <c r="F78" i="13"/>
  <c r="F75" i="13"/>
  <c r="F72" i="13"/>
  <c r="F69" i="13"/>
  <c r="F66" i="13"/>
  <c r="D81" i="13"/>
  <c r="D78" i="13"/>
  <c r="D75" i="13"/>
  <c r="D72" i="13"/>
  <c r="D69" i="13"/>
  <c r="D66" i="13"/>
  <c r="C59" i="7" l="1"/>
  <c r="C58" i="7"/>
  <c r="C57" i="7"/>
  <c r="G36" i="7" l="1"/>
  <c r="G42" i="7"/>
  <c r="G43" i="7"/>
  <c r="C99" i="13" s="1"/>
  <c r="H36" i="7"/>
  <c r="H42" i="7"/>
  <c r="H43" i="7"/>
  <c r="E99" i="13" s="1"/>
  <c r="I36" i="7"/>
  <c r="G84" i="13" s="1"/>
  <c r="I42" i="7"/>
  <c r="I43" i="7"/>
  <c r="I38" i="7"/>
  <c r="G88" i="13" s="1"/>
  <c r="I37" i="7"/>
  <c r="G86" i="13" s="1"/>
  <c r="G38" i="7"/>
  <c r="G37" i="7"/>
  <c r="H38" i="7"/>
  <c r="H37" i="7"/>
  <c r="E86" i="13" s="1"/>
  <c r="I39" i="7"/>
  <c r="G90" i="13" s="1"/>
  <c r="I40" i="7"/>
  <c r="G92" i="13" s="1"/>
  <c r="I41" i="7"/>
  <c r="G94" i="13" s="1"/>
  <c r="H39" i="7"/>
  <c r="E90" i="13" s="1"/>
  <c r="H40" i="7"/>
  <c r="E92" i="13" s="1"/>
  <c r="H41" i="7"/>
  <c r="E94" i="13" s="1"/>
  <c r="G39" i="7"/>
  <c r="G40" i="7"/>
  <c r="G41" i="7"/>
  <c r="H32" i="7"/>
  <c r="H33" i="7"/>
  <c r="H30" i="7"/>
  <c r="H34" i="7"/>
  <c r="H31" i="7"/>
  <c r="H35" i="7"/>
  <c r="G32" i="7"/>
  <c r="G33" i="7"/>
  <c r="G30" i="7"/>
  <c r="G34" i="7"/>
  <c r="G31" i="7"/>
  <c r="G35" i="7"/>
  <c r="I34" i="7"/>
  <c r="I32" i="7"/>
  <c r="I35" i="7"/>
  <c r="I30" i="7"/>
  <c r="I33" i="7"/>
  <c r="I31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G64" i="13" s="1"/>
  <c r="I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E64" i="13" s="1"/>
  <c r="H10" i="7"/>
  <c r="J38" i="7" l="1"/>
  <c r="J36" i="7"/>
  <c r="H44" i="7"/>
  <c r="I44" i="7"/>
  <c r="G97" i="13"/>
  <c r="G96" i="13"/>
  <c r="C100" i="13"/>
  <c r="J43" i="7"/>
  <c r="E84" i="13"/>
  <c r="E100" i="13"/>
  <c r="C97" i="13"/>
  <c r="C96" i="13"/>
  <c r="J42" i="7"/>
  <c r="G100" i="13"/>
  <c r="G99" i="13"/>
  <c r="E97" i="13"/>
  <c r="E96" i="13"/>
  <c r="J37" i="7"/>
  <c r="E88" i="13"/>
  <c r="G67" i="13"/>
  <c r="G66" i="13"/>
  <c r="E72" i="13"/>
  <c r="E73" i="13"/>
  <c r="E66" i="13"/>
  <c r="E67" i="13"/>
  <c r="J41" i="7"/>
  <c r="C94" i="13"/>
  <c r="C90" i="13"/>
  <c r="J39" i="7"/>
  <c r="C86" i="13"/>
  <c r="C67" i="13"/>
  <c r="C66" i="13"/>
  <c r="J40" i="7"/>
  <c r="C92" i="13"/>
  <c r="C88" i="13"/>
  <c r="C84" i="13"/>
  <c r="E79" i="13"/>
  <c r="E78" i="13"/>
  <c r="E82" i="13"/>
  <c r="E81" i="13"/>
  <c r="E76" i="13"/>
  <c r="E75" i="13"/>
  <c r="E70" i="13"/>
  <c r="E69" i="13"/>
  <c r="C78" i="13"/>
  <c r="C79" i="13"/>
  <c r="C82" i="13"/>
  <c r="C81" i="13"/>
  <c r="C76" i="13"/>
  <c r="C75" i="13"/>
  <c r="C70" i="13"/>
  <c r="C69" i="13"/>
  <c r="C73" i="13"/>
  <c r="C72" i="13"/>
  <c r="J30" i="7"/>
  <c r="G82" i="13"/>
  <c r="G81" i="13"/>
  <c r="J35" i="7"/>
  <c r="G70" i="13"/>
  <c r="J31" i="7"/>
  <c r="G69" i="13"/>
  <c r="J32" i="7"/>
  <c r="G73" i="13"/>
  <c r="G72" i="13"/>
  <c r="G76" i="13"/>
  <c r="G75" i="13"/>
  <c r="J33" i="7"/>
  <c r="J34" i="7"/>
  <c r="G79" i="13"/>
  <c r="G78" i="13"/>
  <c r="B23" i="9"/>
  <c r="G124" i="13" l="1"/>
  <c r="G123" i="13"/>
  <c r="G122" i="13"/>
  <c r="F52" i="13"/>
  <c r="G134" i="13" l="1"/>
  <c r="G141" i="13" s="1"/>
  <c r="B9" i="9"/>
  <c r="D7" i="13"/>
  <c r="D6" i="13"/>
  <c r="B7" i="13"/>
  <c r="B6" i="13"/>
  <c r="C103" i="13"/>
  <c r="C102" i="13"/>
  <c r="B24" i="9"/>
  <c r="C110" i="13"/>
  <c r="C109" i="13"/>
  <c r="C116" i="13"/>
  <c r="C115" i="13"/>
  <c r="H114" i="13"/>
  <c r="F114" i="13"/>
  <c r="D114" i="13"/>
  <c r="H108" i="13"/>
  <c r="F108" i="13"/>
  <c r="D108" i="13"/>
  <c r="H61" i="13"/>
  <c r="H58" i="13"/>
  <c r="H55" i="13"/>
  <c r="H52" i="13"/>
  <c r="H49" i="13"/>
  <c r="H46" i="13"/>
  <c r="F61" i="13"/>
  <c r="F58" i="13"/>
  <c r="F55" i="13"/>
  <c r="F49" i="13"/>
  <c r="F46" i="13"/>
  <c r="G35" i="13"/>
  <c r="G37" i="13"/>
  <c r="G41" i="13"/>
  <c r="G43" i="13"/>
  <c r="G47" i="13"/>
  <c r="G46" i="13"/>
  <c r="G49" i="13"/>
  <c r="G52" i="13"/>
  <c r="G55" i="13"/>
  <c r="G58" i="13"/>
  <c r="G61" i="13"/>
  <c r="H43" i="13"/>
  <c r="H40" i="13"/>
  <c r="F43" i="13"/>
  <c r="F40" i="13"/>
  <c r="F37" i="13"/>
  <c r="F35" i="13"/>
  <c r="F32" i="13"/>
  <c r="H37" i="13"/>
  <c r="H35" i="13"/>
  <c r="H32" i="13"/>
  <c r="F29" i="13"/>
  <c r="H29" i="13"/>
  <c r="H26" i="13"/>
  <c r="F26" i="13"/>
  <c r="H23" i="13"/>
  <c r="F23" i="13"/>
  <c r="D61" i="13"/>
  <c r="D58" i="13"/>
  <c r="D55" i="13"/>
  <c r="D52" i="13"/>
  <c r="D49" i="13"/>
  <c r="D46" i="13"/>
  <c r="D43" i="13"/>
  <c r="D40" i="13"/>
  <c r="D37" i="13"/>
  <c r="D35" i="13"/>
  <c r="D32" i="13"/>
  <c r="D29" i="13"/>
  <c r="D26" i="13"/>
  <c r="D23" i="13"/>
  <c r="H20" i="13"/>
  <c r="F20" i="13"/>
  <c r="D20" i="13"/>
  <c r="H18" i="13"/>
  <c r="F18" i="13"/>
  <c r="D18" i="13"/>
  <c r="H15" i="13"/>
  <c r="F15" i="13"/>
  <c r="D15" i="13"/>
  <c r="E108" i="13"/>
  <c r="D127" i="13" s="1"/>
  <c r="G108" i="13"/>
  <c r="D128" i="13" s="1"/>
  <c r="E18" i="13"/>
  <c r="G18" i="13"/>
  <c r="E21" i="13"/>
  <c r="G20" i="13"/>
  <c r="E23" i="13"/>
  <c r="G23" i="13"/>
  <c r="E27" i="13"/>
  <c r="G26" i="13"/>
  <c r="E29" i="13"/>
  <c r="G30" i="13"/>
  <c r="E114" i="13"/>
  <c r="D131" i="13" s="1"/>
  <c r="G114" i="13"/>
  <c r="D132" i="13" s="1"/>
  <c r="E32" i="13"/>
  <c r="G33" i="13"/>
  <c r="E35" i="13"/>
  <c r="E37" i="13"/>
  <c r="E40" i="13"/>
  <c r="E43" i="13"/>
  <c r="E46" i="13"/>
  <c r="E49" i="13"/>
  <c r="E52" i="13"/>
  <c r="E55" i="13"/>
  <c r="E58" i="13"/>
  <c r="E61" i="13"/>
  <c r="G15" i="13"/>
  <c r="E16" i="13"/>
  <c r="D53" i="7"/>
  <c r="C132" i="13" s="1"/>
  <c r="D52" i="7"/>
  <c r="C131" i="13" s="1"/>
  <c r="D51" i="7"/>
  <c r="C130" i="13" s="1"/>
  <c r="C53" i="7"/>
  <c r="C128" i="13" s="1"/>
  <c r="C52" i="7"/>
  <c r="C127" i="13" s="1"/>
  <c r="C126" i="13"/>
  <c r="B6" i="9"/>
  <c r="B7" i="9"/>
  <c r="B8" i="9"/>
  <c r="E24" i="13"/>
  <c r="E62" i="13"/>
  <c r="G56" i="13"/>
  <c r="F132" i="13" l="1"/>
  <c r="E61" i="7"/>
  <c r="G61" i="7" s="1"/>
  <c r="G13" i="7"/>
  <c r="G17" i="7"/>
  <c r="C114" i="13" s="1"/>
  <c r="D130" i="13" s="1"/>
  <c r="F130" i="13" s="1"/>
  <c r="G21" i="7"/>
  <c r="J21" i="7" s="1"/>
  <c r="G25" i="7"/>
  <c r="C53" i="13" s="1"/>
  <c r="G29" i="7"/>
  <c r="C64" i="13" s="1"/>
  <c r="G14" i="7"/>
  <c r="J14" i="7" s="1"/>
  <c r="G18" i="7"/>
  <c r="C32" i="13" s="1"/>
  <c r="G22" i="7"/>
  <c r="J22" i="7" s="1"/>
  <c r="G26" i="7"/>
  <c r="C55" i="13" s="1"/>
  <c r="G10" i="7"/>
  <c r="G11" i="7"/>
  <c r="C108" i="13" s="1"/>
  <c r="D126" i="13" s="1"/>
  <c r="F126" i="13" s="1"/>
  <c r="G15" i="7"/>
  <c r="C26" i="13" s="1"/>
  <c r="G19" i="7"/>
  <c r="C35" i="13" s="1"/>
  <c r="G23" i="7"/>
  <c r="C47" i="13" s="1"/>
  <c r="G27" i="7"/>
  <c r="C59" i="13" s="1"/>
  <c r="G12" i="7"/>
  <c r="C18" i="13" s="1"/>
  <c r="G16" i="7"/>
  <c r="C29" i="13" s="1"/>
  <c r="G20" i="7"/>
  <c r="J20" i="7" s="1"/>
  <c r="G24" i="7"/>
  <c r="C50" i="13" s="1"/>
  <c r="G28" i="7"/>
  <c r="C62" i="13" s="1"/>
  <c r="F131" i="13"/>
  <c r="G62" i="13"/>
  <c r="E53" i="13"/>
  <c r="E30" i="13"/>
  <c r="F123" i="13" s="1"/>
  <c r="E41" i="13"/>
  <c r="E33" i="13"/>
  <c r="E52" i="7"/>
  <c r="E56" i="13"/>
  <c r="D54" i="7"/>
  <c r="C147" i="13" s="1"/>
  <c r="F127" i="13"/>
  <c r="E15" i="13"/>
  <c r="G38" i="13"/>
  <c r="E47" i="13"/>
  <c r="E38" i="13"/>
  <c r="G44" i="13"/>
  <c r="G59" i="13"/>
  <c r="G27" i="13"/>
  <c r="G32" i="13"/>
  <c r="G29" i="13"/>
  <c r="E20" i="13"/>
  <c r="G40" i="13"/>
  <c r="G53" i="13"/>
  <c r="E26" i="13"/>
  <c r="C54" i="7"/>
  <c r="C146" i="13" s="1"/>
  <c r="F128" i="13"/>
  <c r="G50" i="13"/>
  <c r="G24" i="13"/>
  <c r="G21" i="13"/>
  <c r="E53" i="7"/>
  <c r="E59" i="13"/>
  <c r="E50" i="13"/>
  <c r="E44" i="13"/>
  <c r="G16" i="13"/>
  <c r="E51" i="7"/>
  <c r="F124" i="13" l="1"/>
  <c r="C16" i="13"/>
  <c r="C15" i="13"/>
  <c r="E123" i="13"/>
  <c r="D123" i="13" s="1"/>
  <c r="E124" i="13"/>
  <c r="D124" i="13" s="1"/>
  <c r="C21" i="13"/>
  <c r="G44" i="7"/>
  <c r="J11" i="7"/>
  <c r="C56" i="13"/>
  <c r="J27" i="7"/>
  <c r="J23" i="7"/>
  <c r="J10" i="7"/>
  <c r="C37" i="13"/>
  <c r="C23" i="13"/>
  <c r="C38" i="13"/>
  <c r="J13" i="7"/>
  <c r="J19" i="7"/>
  <c r="C58" i="13"/>
  <c r="C40" i="13"/>
  <c r="J26" i="7"/>
  <c r="C20" i="13"/>
  <c r="J29" i="7"/>
  <c r="J16" i="7"/>
  <c r="C30" i="13"/>
  <c r="C27" i="13"/>
  <c r="C24" i="13"/>
  <c r="C43" i="13"/>
  <c r="J12" i="7"/>
  <c r="J28" i="7"/>
  <c r="J17" i="7"/>
  <c r="C46" i="13"/>
  <c r="C61" i="13"/>
  <c r="J25" i="7"/>
  <c r="C44" i="13"/>
  <c r="C41" i="13"/>
  <c r="J24" i="7"/>
  <c r="C52" i="13"/>
  <c r="C33" i="13"/>
  <c r="J15" i="7"/>
  <c r="J18" i="7"/>
  <c r="C49" i="13"/>
  <c r="E58" i="7"/>
  <c r="G58" i="7" s="1"/>
  <c r="E57" i="7"/>
  <c r="C124" i="13"/>
  <c r="E59" i="7"/>
  <c r="G59" i="7" s="1"/>
  <c r="B20" i="9"/>
  <c r="B21" i="9"/>
  <c r="C123" i="13"/>
  <c r="B26" i="9"/>
  <c r="B27" i="9"/>
  <c r="B25" i="9"/>
  <c r="E54" i="7"/>
  <c r="F122" i="13" l="1"/>
  <c r="J44" i="7"/>
  <c r="E122" i="13"/>
  <c r="E60" i="7"/>
  <c r="E62" i="7" s="1"/>
  <c r="G62" i="7" s="1"/>
  <c r="G57" i="7"/>
  <c r="C145" i="13"/>
  <c r="E134" i="13" l="1"/>
  <c r="E141" i="13" s="1"/>
  <c r="D122" i="13"/>
  <c r="D134" i="13" s="1"/>
  <c r="D141" i="13" s="1"/>
  <c r="B19" i="9"/>
  <c r="F134" i="13"/>
  <c r="F141" i="13" s="1"/>
  <c r="G60" i="7"/>
  <c r="B18" i="9"/>
  <c r="B22" i="9"/>
  <c r="C149" i="13" l="1"/>
  <c r="C148" i="13"/>
</calcChain>
</file>

<file path=xl/comments1.xml><?xml version="1.0" encoding="utf-8"?>
<comments xmlns="http://schemas.openxmlformats.org/spreadsheetml/2006/main">
  <authors>
    <author>jtrapnell</author>
    <author>elee</author>
  </authors>
  <commentList>
    <comment ref="D122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35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6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7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8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39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0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sharedStrings.xml><?xml version="1.0" encoding="utf-8"?>
<sst xmlns="http://schemas.openxmlformats.org/spreadsheetml/2006/main" count="325" uniqueCount="283">
  <si>
    <t>TOTAL</t>
  </si>
  <si>
    <t>DRUG MEDI-CAL PROGRAM COST SUMMARY</t>
  </si>
  <si>
    <t>DRUG MEDI-CAL FISCAL DETAIL</t>
  </si>
  <si>
    <t>NARCOTIC TREATMENT PROGRAM</t>
  </si>
  <si>
    <t>County Contract Submission</t>
  </si>
  <si>
    <t>COUNTY:</t>
  </si>
  <si>
    <t>PROVIDER:</t>
  </si>
  <si>
    <t>UNIT OF SERVICE RATE</t>
  </si>
  <si>
    <t>Total Daily Rate</t>
  </si>
  <si>
    <t>Daily Dose - Methadone</t>
  </si>
  <si>
    <t>Individual Counseling @ 10 min.</t>
  </si>
  <si>
    <t>Group Counseling @ 10 min.</t>
  </si>
  <si>
    <t>Final UOS</t>
  </si>
  <si>
    <t>Provider Reimb.</t>
  </si>
  <si>
    <t>Total Reimb.</t>
  </si>
  <si>
    <t>GRAND TOTAL</t>
  </si>
  <si>
    <t>DMC #:</t>
  </si>
  <si>
    <t>COMPARISON OF FUNDING AND UNIT INFORMATION</t>
  </si>
  <si>
    <t>PROVIDER NAME:</t>
  </si>
  <si>
    <t>PROVIDER DMC NUMBER:</t>
  </si>
  <si>
    <t>Item for Review</t>
  </si>
  <si>
    <t>Fiscal Detail Pages</t>
  </si>
  <si>
    <t>DMC FUNDING AND UNIT INFORMATION</t>
  </si>
  <si>
    <t>DMC Methadone Doses</t>
  </si>
  <si>
    <t>DMC Individual Counseling Units</t>
  </si>
  <si>
    <t>DMC Group Counseling Units</t>
  </si>
  <si>
    <t>PROVIDER RATE INFORMATION</t>
  </si>
  <si>
    <t>Service</t>
  </si>
  <si>
    <t>Standard Rate*</t>
  </si>
  <si>
    <t>Insurance - Line 85</t>
  </si>
  <si>
    <t>Total Units</t>
  </si>
  <si>
    <t>Data Entry</t>
  </si>
  <si>
    <t>Reg DMC</t>
  </si>
  <si>
    <t>Minor Consent</t>
  </si>
  <si>
    <t>Reimbursement</t>
  </si>
  <si>
    <t>Net Reimbursement</t>
  </si>
  <si>
    <t>Final Amount</t>
  </si>
  <si>
    <t>Federal Share</t>
  </si>
  <si>
    <t>County Share</t>
  </si>
  <si>
    <t>NET DOLLAR AMOUNT</t>
  </si>
  <si>
    <t>DEPARTMENT OF HEALTH CARE SERVICES</t>
  </si>
  <si>
    <t>Non DMC FUNDING AND UNIT INFORMATION</t>
  </si>
  <si>
    <t>Non DMC Total Costs</t>
  </si>
  <si>
    <t>Non DMC Methadone Doses</t>
  </si>
  <si>
    <t>Non DMC Individual Counseling</t>
  </si>
  <si>
    <t>Non DMC Group Counseling</t>
  </si>
  <si>
    <t>Unit Description</t>
  </si>
  <si>
    <t>Denied Units</t>
  </si>
  <si>
    <t>Individual Counseling</t>
  </si>
  <si>
    <t>Group Counseling</t>
  </si>
  <si>
    <t>Dosing - Methadone</t>
  </si>
  <si>
    <t>Approved Units</t>
  </si>
  <si>
    <t>SUMMARY 
# UNITS OF SERVICE</t>
  </si>
  <si>
    <t>DMC by Grant Type</t>
  </si>
  <si>
    <t>DMC Reimbursement Amount</t>
  </si>
  <si>
    <t>County:</t>
  </si>
  <si>
    <t>DMC #</t>
  </si>
  <si>
    <t>Provider:</t>
  </si>
  <si>
    <t>DMC Program Amounts</t>
  </si>
  <si>
    <t>Fund Line No.</t>
  </si>
  <si>
    <t>200-b</t>
  </si>
  <si>
    <t>101a-b</t>
  </si>
  <si>
    <t>200-c</t>
  </si>
  <si>
    <t>200-d</t>
  </si>
  <si>
    <t>101a-d</t>
  </si>
  <si>
    <t>200-e</t>
  </si>
  <si>
    <t>101a-e</t>
  </si>
  <si>
    <t>200-f</t>
  </si>
  <si>
    <t>101a-f</t>
  </si>
  <si>
    <t>200-g</t>
  </si>
  <si>
    <t>101a-g</t>
  </si>
  <si>
    <t>200-h</t>
  </si>
  <si>
    <t>101a-h</t>
  </si>
  <si>
    <t>200-i</t>
  </si>
  <si>
    <t>200-k</t>
  </si>
  <si>
    <t>101a-k</t>
  </si>
  <si>
    <t>200-m</t>
  </si>
  <si>
    <t>101a-m</t>
  </si>
  <si>
    <t>200-n</t>
  </si>
  <si>
    <t>101a-n</t>
  </si>
  <si>
    <t>200-r</t>
  </si>
  <si>
    <t>101a-r</t>
  </si>
  <si>
    <t>200-s</t>
  </si>
  <si>
    <t>101a-s</t>
  </si>
  <si>
    <t>200-t</t>
  </si>
  <si>
    <t>101a-t</t>
  </si>
  <si>
    <t>200-v</t>
  </si>
  <si>
    <t>101a-v</t>
  </si>
  <si>
    <t>200-w</t>
  </si>
  <si>
    <t>101a-w</t>
  </si>
  <si>
    <t>200-x</t>
  </si>
  <si>
    <t>101a-x</t>
  </si>
  <si>
    <t>200-y</t>
  </si>
  <si>
    <t>By Program - Fees / DMC Share of Cost</t>
  </si>
  <si>
    <t>85</t>
  </si>
  <si>
    <t>By Program - Insurance</t>
  </si>
  <si>
    <t>101a-mc</t>
  </si>
  <si>
    <t>101a-cw</t>
  </si>
  <si>
    <t>CalWorks</t>
  </si>
  <si>
    <t>Insurance</t>
  </si>
  <si>
    <t>Individual UOS</t>
  </si>
  <si>
    <t>Group UOS</t>
  </si>
  <si>
    <t>Dosing UOS</t>
  </si>
  <si>
    <t>Total county match funds    (a+b+c)</t>
  </si>
  <si>
    <t>Revenue / DMC Share of Cost</t>
  </si>
  <si>
    <t>Revenue/ DMC Share of Cost</t>
  </si>
  <si>
    <t>PROVIDER NUMBER:</t>
  </si>
  <si>
    <t>(b) Funding Line: 101a-mc
Program Code 92 - BHS funds required</t>
  </si>
  <si>
    <t>(c) Funding Line: 101a-cw
Program Code 87 BHS - funds required</t>
  </si>
  <si>
    <t>PROVIDER #:</t>
  </si>
  <si>
    <t>Total units (UOS) denied for DMC reimbursement</t>
  </si>
  <si>
    <t>* UCC - Usual and Customary Charge</t>
  </si>
  <si>
    <t>Total Approved Units</t>
  </si>
  <si>
    <t>PROVIDER #</t>
  </si>
  <si>
    <t>CalWorks Program - Program Code 87</t>
  </si>
  <si>
    <t>Minor Consent Program - Program Code 92</t>
  </si>
  <si>
    <t>DMC BHS 100% - Minor Consent Clients</t>
  </si>
  <si>
    <t>DMC Fed 100% - Refugee</t>
  </si>
  <si>
    <t>DMC Fed  65% T21 - MCHIP</t>
  </si>
  <si>
    <t>DMC Fed 65% T21 - Healthy Families Program Transition</t>
  </si>
  <si>
    <t>DMC Fed 65% T19 - BCCTP</t>
  </si>
  <si>
    <t>DMC Fed 65% T21 - Pregnancy Only</t>
  </si>
  <si>
    <t>DMC Fed 65% T21 - ACA Pregnant Women</t>
  </si>
  <si>
    <t>REG</t>
  </si>
  <si>
    <t>MC</t>
  </si>
  <si>
    <t>RRP</t>
  </si>
  <si>
    <t>MCHIP</t>
  </si>
  <si>
    <t>HF</t>
  </si>
  <si>
    <t>BCCTP</t>
  </si>
  <si>
    <t>AWPO</t>
  </si>
  <si>
    <t>CWTCVAPTV</t>
  </si>
  <si>
    <t>TLIC</t>
  </si>
  <si>
    <t>LIHP</t>
  </si>
  <si>
    <t>HPE</t>
  </si>
  <si>
    <t>HPEMCHIP</t>
  </si>
  <si>
    <t>ICUA19</t>
  </si>
  <si>
    <t>MCHIPICUA19</t>
  </si>
  <si>
    <t>PAOCRT21</t>
  </si>
  <si>
    <t>PAOCRT19</t>
  </si>
  <si>
    <t>PWT19</t>
  </si>
  <si>
    <t>PWT21</t>
  </si>
  <si>
    <t>CHIPSITA19</t>
  </si>
  <si>
    <t>NEPNA1964</t>
  </si>
  <si>
    <t>DMC Fed 50% T19 - Regular</t>
  </si>
  <si>
    <t>DMC BHS 50% - Regular</t>
  </si>
  <si>
    <t>DMC Fed 100%  - Refugee</t>
  </si>
  <si>
    <t>DMC Fed 50% T21 - MCHIP</t>
  </si>
  <si>
    <t>DMC BHS 35%  - MCHIP</t>
  </si>
  <si>
    <t>DMC BHS 100% Minor Consent Clients</t>
  </si>
  <si>
    <t>DMC BHS 100% CalWorks Trafficking Victim</t>
  </si>
  <si>
    <t xml:space="preserve">Aid Code Group </t>
  </si>
  <si>
    <t>DMC BHS 100% - CalWorks Trafficking Victim</t>
  </si>
  <si>
    <t>DMC Fed 65% T21 - Targeted Low Income Children</t>
  </si>
  <si>
    <t xml:space="preserve">DMC Fed 100% T19 - Low Income Health Program </t>
  </si>
  <si>
    <t>DMC Fed 65% T21 - Hospital Presumptive Eligibility</t>
  </si>
  <si>
    <t>DMC Fed 50% T19 - ACA Infants/Children &lt; age 19</t>
  </si>
  <si>
    <t>DMC Fed 65% T21 - ACA Parents/Other Caretaker</t>
  </si>
  <si>
    <t>DMC Fed 50% T19 - ACA Parents/Other Caretaker</t>
  </si>
  <si>
    <t xml:space="preserve">DMC Fed 50% T19 - ACA Pregnant Women </t>
  </si>
  <si>
    <t>DMC Fed 65% T21 - ACA CHIP</t>
  </si>
  <si>
    <t>DMC Fed 100% T19 - Adults Newly Eligible Aged 19-64</t>
  </si>
  <si>
    <t>DMC Fed 50% T19 - Hospital Presumptive Eligibility</t>
  </si>
  <si>
    <t>CONTRACT PERIOD:</t>
  </si>
  <si>
    <t>Insurance - T19/T21</t>
  </si>
  <si>
    <t>Share of Cost - T19/T21</t>
  </si>
  <si>
    <t>Share of Cost - non-T19/T21 (Minor Consent)</t>
  </si>
  <si>
    <t>Share of Cost - non-T19/T21(CalWorks)</t>
  </si>
  <si>
    <t>Insurance - non-T19/T21 (Minor Consent)</t>
  </si>
  <si>
    <t>Insurance - non-T19/T21(CalWorks)</t>
  </si>
  <si>
    <t>Non-T19/T21 Minor Consent</t>
  </si>
  <si>
    <t>Non-T19/21 CalWorks</t>
  </si>
  <si>
    <t>Final Approved UOS</t>
  </si>
  <si>
    <t>Fees (Share of Costs) - Line 84</t>
  </si>
  <si>
    <t>Less SOC/Ins.</t>
  </si>
  <si>
    <t>Net Reimb.</t>
  </si>
  <si>
    <t>Provider or 
UCC Rate (*)</t>
  </si>
  <si>
    <t>Approved UOS
Title 19/21</t>
  </si>
  <si>
    <t>Approved 
Minor Consent Non-Title 19/21</t>
  </si>
  <si>
    <t>Approved 
CalWorks 
Non-Title 19/21</t>
  </si>
  <si>
    <t>Group
 Counseling</t>
  </si>
  <si>
    <t>Dosing -
 Methadone</t>
  </si>
  <si>
    <t>Group 
Counseling</t>
  </si>
  <si>
    <t>Individual 
Counseling</t>
  </si>
  <si>
    <t>Funding Source per Aid Code Grouping/Grant Type</t>
  </si>
  <si>
    <t>DMC BHS 35% - Healthy Families Program Transition</t>
  </si>
  <si>
    <t>DMC BHS 35% - BCCTP</t>
  </si>
  <si>
    <t>DMC BHS 35% - Targeted Low Income Children</t>
  </si>
  <si>
    <t>DMC BHS 50% - Hospital Presumptive Eligibility</t>
  </si>
  <si>
    <t>DMC BHS 35% - Hospital Presumptive Eligibility</t>
  </si>
  <si>
    <t>DMC BHS 50% - ACA Infants/Children &lt; age 19</t>
  </si>
  <si>
    <t>DMC BHS 35% - ACA Parents/Other Caretaker</t>
  </si>
  <si>
    <t xml:space="preserve">DMC BHS 50% - ACA Parent/Other Caretaker </t>
  </si>
  <si>
    <t xml:space="preserve">DMC Fed 50 T19 - ACA Pregnant Women </t>
  </si>
  <si>
    <t xml:space="preserve">DMC BHS 50% - ACA Pregnant Women </t>
  </si>
  <si>
    <t>DMC Fed 65% - ACA Pregnant Women</t>
  </si>
  <si>
    <t xml:space="preserve">DMC BHS 35% - ACA Pregnant Women </t>
  </si>
  <si>
    <t>DMC Fed 65% - ACA CHIP</t>
  </si>
  <si>
    <t>DMC BHS 35% - ACA CHIP</t>
  </si>
  <si>
    <t>DMC Fed 100% - Adults Newly Eligible Aged 19-64</t>
  </si>
  <si>
    <t>DMC BHS 35% - Pregnancy Only</t>
  </si>
  <si>
    <t xml:space="preserve">FINAL DOLLAR AMOUNT </t>
  </si>
  <si>
    <t xml:space="preserve">COST REPORT APPLICATION FUNDING WORKSHEET </t>
  </si>
  <si>
    <t>Form 7990/FL Info</t>
  </si>
  <si>
    <t xml:space="preserve">**DMC Administrative Costs are reported on DHCS Form MC 5312 </t>
  </si>
  <si>
    <t>Form 7990**</t>
  </si>
  <si>
    <t>DMC Fed 65% T21 - ACA MCHIP Infants/Children &lt; age 19</t>
  </si>
  <si>
    <t>DMC BHS 35% - ACA MCHIP Infants/Children &lt; age 19</t>
  </si>
  <si>
    <t>Share of Cost</t>
  </si>
  <si>
    <t>102a-d</t>
  </si>
  <si>
    <t>DMC SGF 12% - MCHIP Healthy Families Program Transition</t>
  </si>
  <si>
    <t>DMC Fed 88% T21 - MCHIP Healthy Families Program Transition</t>
  </si>
  <si>
    <t>102a-e</t>
  </si>
  <si>
    <t>202-d</t>
  </si>
  <si>
    <t>202-e</t>
  </si>
  <si>
    <t>102a-h</t>
  </si>
  <si>
    <t>202-h</t>
  </si>
  <si>
    <t xml:space="preserve">DMC Fed 88% T21 - MCHIP Targeted Low Income Children </t>
  </si>
  <si>
    <t xml:space="preserve">DMC SGF 12% - MCHIP Targeted Low Income Children </t>
  </si>
  <si>
    <t>102a-m</t>
  </si>
  <si>
    <t>202-m</t>
  </si>
  <si>
    <t>DMC Fed 88% T21 - ACA MCHIP Infants/Children &lt; 19</t>
  </si>
  <si>
    <t>DMC SGF 12% - ACA MCHIP Infants/Children &lt; 19</t>
  </si>
  <si>
    <t>102a-r</t>
  </si>
  <si>
    <t>202-s</t>
  </si>
  <si>
    <t>202-r</t>
  </si>
  <si>
    <t>102a-s</t>
  </si>
  <si>
    <t>DMC SGF 12% - ACA MCHIP Parents/Other Caretakers</t>
  </si>
  <si>
    <t>DMC Fed 88% T21 - ACA MCHIP Parents/Other Caretakers</t>
  </si>
  <si>
    <t>DMC Fed 88% T21 - MCHIP Hospital Presumptive Eligibility</t>
  </si>
  <si>
    <t>DMC SGF 12% - MCHIP Hospital Presumptive Eligibility</t>
  </si>
  <si>
    <t>DMC Fed 88% T21 - MCHIPE</t>
  </si>
  <si>
    <t>DMC Fed 88% T21 - Healthy Families Program Transition MCHIP</t>
  </si>
  <si>
    <t>DMC Fed 88% T21 - MCHIP Targeted Low Income Children</t>
  </si>
  <si>
    <t>DMC Fed 88% T21 - Hospital Presumptive Eligibility MCHIP</t>
  </si>
  <si>
    <t>DMC Fed 88% T21 - MCHIP ACA Parents/Other Caretakers</t>
  </si>
  <si>
    <t>MCHIPE</t>
  </si>
  <si>
    <t>HPEMCHIPE</t>
  </si>
  <si>
    <t>TLICE</t>
  </si>
  <si>
    <t>HFE</t>
  </si>
  <si>
    <t>MCHIPICUA19E</t>
  </si>
  <si>
    <t>PAOCRT21E</t>
  </si>
  <si>
    <t>DMC SGF 12% - MCHIPE</t>
  </si>
  <si>
    <t>* Standard rate for provider reimbursement is the Uniform Statewide Maximum Reimbursement (USMR) rate</t>
  </si>
  <si>
    <t>DMC SGF 100% T19 - Regular for Undocumented Individuals &lt; age 19</t>
  </si>
  <si>
    <t>REGSB75</t>
  </si>
  <si>
    <t>DMC SGF 100% T21 - MCHIP for SB 75</t>
  </si>
  <si>
    <t>MCHIPSB75</t>
  </si>
  <si>
    <t>DMC SGF 100% T19 - Targeted Low Income Children for Undocumented Individuals &lt; age 19</t>
  </si>
  <si>
    <t>TLICSB75</t>
  </si>
  <si>
    <t>DMC SGF 100% T19 - ACA Infants/Children &lt; age 19</t>
  </si>
  <si>
    <t>ICUA19SB75</t>
  </si>
  <si>
    <t>DMC SGF 100% T19 - ACA Parents/Other Caretakers for Undocumented Individuals &lt; age 19</t>
  </si>
  <si>
    <t>PAOCRT19SB75</t>
  </si>
  <si>
    <t>DMC SGF 100% T19 - ACA Pregnant Women for Undocumented Individuals &lt; age 19</t>
  </si>
  <si>
    <t>PWT19SB75</t>
  </si>
  <si>
    <t>204-b</t>
  </si>
  <si>
    <t>DMC SGF 100% T19 - Regular SB 75</t>
  </si>
  <si>
    <t>204-d</t>
  </si>
  <si>
    <t>204-h</t>
  </si>
  <si>
    <t>DMC SGF 100% T19 - Targeted Low Income SB 75</t>
  </si>
  <si>
    <t>204-n</t>
  </si>
  <si>
    <t>DMC SGF 100% T19 - ACA Infants/Children &lt; age 19 SB 75</t>
  </si>
  <si>
    <t>204-t</t>
  </si>
  <si>
    <t>DMC SGF 100% T19 - ACA Parents/Other Caretakers for SB 75</t>
  </si>
  <si>
    <t>204-v</t>
  </si>
  <si>
    <t>DMC SGF 100% T19 - ACA Pregnant Women for SB 75</t>
  </si>
  <si>
    <t>FY 2016-17</t>
  </si>
  <si>
    <t xml:space="preserve">DMC Fed 95% T19 - Low Income Health Program </t>
  </si>
  <si>
    <t>DMC Fed 95% T19 - Adults Newly Eligible Aged 19-64</t>
  </si>
  <si>
    <t>206-i</t>
  </si>
  <si>
    <t>103a-i</t>
  </si>
  <si>
    <t>206-y</t>
  </si>
  <si>
    <t>103a-y</t>
  </si>
  <si>
    <t xml:space="preserve">DMC SGF 5% T19 - Low Income Health Program </t>
  </si>
  <si>
    <t>DMC Fed 95% - Adults Newly Eligible Aged 19-64</t>
  </si>
  <si>
    <t>DMC SGF 5% - Adults Newly Eligible Aged 19-64</t>
  </si>
  <si>
    <t>SGF Share</t>
  </si>
  <si>
    <t>Funding Line: 200-b to 200-y, &amp; 202-d to 202-S 
Program Codes 97, 98, 99
Regular DMC 
Total Federal Share - T19/T21</t>
  </si>
  <si>
    <t>FISCAL YEAR 2016-17</t>
  </si>
  <si>
    <t>(a) Funding Line: 101a-b to 101a-x; 102a-d to 102a-s; &amp; 103a-i to 204-v  Program Codes 97, 98, 99 - BHS/SGF match (required) funds</t>
  </si>
  <si>
    <t>Perinatal Services</t>
  </si>
  <si>
    <t>NTP - Perinatal</t>
  </si>
  <si>
    <t>FOR NARCOTIC TREATMENT PROGRAMS (PERINATAL)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</si>
</sst>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);\(0\)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u/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darkGray"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37" fontId="0" fillId="2" borderId="0"/>
    <xf numFmtId="0" fontId="17" fillId="0" borderId="0">
      <alignment vertical="center"/>
    </xf>
    <xf numFmtId="43" fontId="1" fillId="0" borderId="0" applyFont="0" applyFill="0" applyBorder="0" applyAlignment="0" applyProtection="0"/>
  </cellStyleXfs>
  <cellXfs count="387">
    <xf numFmtId="37" fontId="0" fillId="2" borderId="0" xfId="0" applyNumberFormat="1"/>
    <xf numFmtId="37" fontId="0" fillId="2" borderId="0" xfId="0" applyNumberFormat="1" applyBorder="1"/>
    <xf numFmtId="164" fontId="0" fillId="2" borderId="0" xfId="0" applyNumberFormat="1" applyBorder="1"/>
    <xf numFmtId="0" fontId="0" fillId="2" borderId="0" xfId="0" applyNumberFormat="1" applyAlignment="1">
      <alignment horizontal="centerContinuous"/>
    </xf>
    <xf numFmtId="0" fontId="0" fillId="2" borderId="0" xfId="0" applyNumberFormat="1"/>
    <xf numFmtId="0" fontId="0" fillId="2" borderId="0" xfId="0" applyNumberFormat="1" applyBorder="1"/>
    <xf numFmtId="0" fontId="0" fillId="4" borderId="0" xfId="0" applyNumberFormat="1" applyFill="1" applyBorder="1"/>
    <xf numFmtId="37" fontId="12" fillId="2" borderId="0" xfId="0" applyNumberFormat="1" applyFont="1"/>
    <xf numFmtId="37" fontId="11" fillId="2" borderId="0" xfId="0" applyNumberFormat="1" applyFont="1" applyAlignment="1">
      <alignment horizontal="center"/>
    </xf>
    <xf numFmtId="2" fontId="0" fillId="8" borderId="2" xfId="0" applyNumberFormat="1" applyFill="1" applyBorder="1" applyProtection="1">
      <protection locked="0"/>
    </xf>
    <xf numFmtId="2" fontId="0" fillId="8" borderId="21" xfId="0" applyNumberFormat="1" applyFill="1" applyBorder="1" applyProtection="1">
      <protection locked="0"/>
    </xf>
    <xf numFmtId="37" fontId="0" fillId="2" borderId="0" xfId="0" applyNumberFormat="1" applyAlignment="1"/>
    <xf numFmtId="0" fontId="6" fillId="2" borderId="12" xfId="0" applyNumberFormat="1" applyFont="1" applyBorder="1" applyAlignment="1">
      <alignment horizontal="center" wrapText="1"/>
    </xf>
    <xf numFmtId="37" fontId="12" fillId="3" borderId="5" xfId="0" applyNumberFormat="1" applyFont="1" applyFill="1" applyBorder="1" applyProtection="1"/>
    <xf numFmtId="37" fontId="11" fillId="2" borderId="0" xfId="0" applyNumberFormat="1" applyFont="1" applyAlignment="1">
      <alignment horizontal="center" wrapText="1"/>
    </xf>
    <xf numFmtId="37" fontId="12" fillId="2" borderId="13" xfId="0" applyNumberFormat="1" applyFont="1" applyBorder="1" applyAlignment="1">
      <alignment horizontal="center" vertical="center" wrapText="1"/>
    </xf>
    <xf numFmtId="2" fontId="0" fillId="2" borderId="29" xfId="0" applyNumberFormat="1" applyBorder="1" applyProtection="1"/>
    <xf numFmtId="2" fontId="0" fillId="2" borderId="30" xfId="0" applyNumberFormat="1" applyBorder="1" applyProtection="1"/>
    <xf numFmtId="2" fontId="0" fillId="2" borderId="0" xfId="0" applyNumberFormat="1" applyBorder="1" applyProtection="1"/>
    <xf numFmtId="37" fontId="21" fillId="2" borderId="0" xfId="0" applyNumberFormat="1" applyFont="1" applyBorder="1" applyAlignment="1" applyProtection="1">
      <alignment horizontal="center"/>
    </xf>
    <xf numFmtId="37" fontId="21" fillId="2" borderId="31" xfId="0" applyNumberFormat="1" applyFont="1" applyBorder="1" applyAlignment="1" applyProtection="1">
      <alignment horizontal="center"/>
    </xf>
    <xf numFmtId="37" fontId="15" fillId="0" borderId="0" xfId="0" applyNumberFormat="1" applyFont="1" applyFill="1" applyBorder="1" applyProtection="1"/>
    <xf numFmtId="37" fontId="15" fillId="2" borderId="0" xfId="0" applyNumberFormat="1" applyFont="1" applyBorder="1"/>
    <xf numFmtId="37" fontId="22" fillId="2" borderId="0" xfId="0" applyNumberFormat="1" applyFont="1" applyBorder="1" applyProtection="1"/>
    <xf numFmtId="37" fontId="15" fillId="12" borderId="5" xfId="0" applyNumberFormat="1" applyFont="1" applyFill="1" applyBorder="1" applyProtection="1"/>
    <xf numFmtId="37" fontId="23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Border="1" applyProtection="1"/>
    <xf numFmtId="37" fontId="15" fillId="9" borderId="32" xfId="0" applyNumberFormat="1" applyFont="1" applyFill="1" applyBorder="1" applyProtection="1">
      <protection locked="0"/>
    </xf>
    <xf numFmtId="39" fontId="15" fillId="12" borderId="5" xfId="0" applyNumberFormat="1" applyFont="1" applyFill="1" applyBorder="1" applyProtection="1"/>
    <xf numFmtId="37" fontId="0" fillId="13" borderId="1" xfId="0" applyNumberFormat="1" applyFill="1" applyBorder="1" applyProtection="1"/>
    <xf numFmtId="37" fontId="0" fillId="13" borderId="32" xfId="0" applyNumberFormat="1" applyFill="1" applyBorder="1" applyProtection="1"/>
    <xf numFmtId="37" fontId="0" fillId="13" borderId="5" xfId="0" applyNumberFormat="1" applyFill="1" applyBorder="1" applyProtection="1"/>
    <xf numFmtId="37" fontId="0" fillId="13" borderId="36" xfId="0" applyNumberFormat="1" applyFill="1" applyBorder="1" applyProtection="1"/>
    <xf numFmtId="37" fontId="22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0" fillId="2" borderId="0" xfId="0"/>
    <xf numFmtId="37" fontId="2" fillId="2" borderId="0" xfId="0" applyNumberFormat="1" applyFont="1" applyAlignment="1"/>
    <xf numFmtId="37" fontId="0" fillId="2" borderId="31" xfId="0" applyNumberFormat="1" applyBorder="1" applyAlignment="1" applyProtection="1">
      <alignment horizontal="center"/>
    </xf>
    <xf numFmtId="37" fontId="2" fillId="2" borderId="0" xfId="0" applyNumberFormat="1" applyFont="1" applyBorder="1" applyAlignment="1" applyProtection="1">
      <alignment horizontal="center"/>
    </xf>
    <xf numFmtId="37" fontId="0" fillId="2" borderId="0" xfId="0" applyNumberFormat="1" applyBorder="1" applyAlignment="1" applyProtection="1">
      <alignment horizontal="center"/>
    </xf>
    <xf numFmtId="37" fontId="0" fillId="2" borderId="0" xfId="0" applyNumberFormat="1" applyAlignment="1">
      <alignment wrapText="1"/>
    </xf>
    <xf numFmtId="49" fontId="15" fillId="15" borderId="19" xfId="0" applyNumberFormat="1" applyFont="1" applyFill="1" applyBorder="1" applyAlignment="1" applyProtection="1">
      <alignment horizontal="center"/>
    </xf>
    <xf numFmtId="37" fontId="0" fillId="2" borderId="0" xfId="0" applyNumberFormat="1" applyAlignment="1">
      <alignment vertical="center" wrapText="1"/>
    </xf>
    <xf numFmtId="37" fontId="0" fillId="2" borderId="0" xfId="0" applyNumberFormat="1" applyAlignment="1">
      <alignment vertical="center"/>
    </xf>
    <xf numFmtId="49" fontId="15" fillId="0" borderId="19" xfId="0" applyNumberFormat="1" applyFont="1" applyFill="1" applyBorder="1" applyAlignment="1" applyProtection="1">
      <alignment horizontal="center"/>
    </xf>
    <xf numFmtId="37" fontId="15" fillId="2" borderId="0" xfId="0" applyNumberFormat="1" applyFont="1" applyBorder="1" applyAlignment="1" applyProtection="1">
      <alignment horizontal="center"/>
    </xf>
    <xf numFmtId="37" fontId="15" fillId="2" borderId="36" xfId="0" applyNumberFormat="1" applyFont="1" applyBorder="1" applyAlignment="1" applyProtection="1">
      <alignment horizontal="center" wrapText="1"/>
    </xf>
    <xf numFmtId="49" fontId="15" fillId="0" borderId="16" xfId="0" applyNumberFormat="1" applyFont="1" applyFill="1" applyBorder="1" applyAlignment="1" applyProtection="1">
      <alignment horizontal="center"/>
    </xf>
    <xf numFmtId="37" fontId="2" fillId="15" borderId="19" xfId="0" applyNumberFormat="1" applyFont="1" applyFill="1" applyBorder="1" applyAlignment="1" applyProtection="1">
      <alignment horizontal="center"/>
    </xf>
    <xf numFmtId="0" fontId="15" fillId="0" borderId="19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37" fontId="2" fillId="2" borderId="37" xfId="0" applyNumberFormat="1" applyFont="1" applyBorder="1" applyAlignment="1" applyProtection="1">
      <alignment horizontal="center"/>
    </xf>
    <xf numFmtId="49" fontId="15" fillId="15" borderId="38" xfId="0" applyNumberFormat="1" applyFont="1" applyFill="1" applyBorder="1" applyAlignment="1" applyProtection="1">
      <alignment horizontal="center"/>
    </xf>
    <xf numFmtId="49" fontId="15" fillId="0" borderId="28" xfId="0" applyNumberFormat="1" applyFont="1" applyFill="1" applyBorder="1" applyAlignment="1" applyProtection="1">
      <alignment horizontal="center"/>
    </xf>
    <xf numFmtId="37" fontId="2" fillId="15" borderId="33" xfId="0" applyNumberFormat="1" applyFont="1" applyFill="1" applyBorder="1" applyAlignment="1" applyProtection="1">
      <alignment horizontal="center"/>
    </xf>
    <xf numFmtId="37" fontId="15" fillId="2" borderId="0" xfId="0" applyNumberFormat="1" applyFont="1" applyAlignment="1" applyProtection="1">
      <alignment horizontal="right"/>
    </xf>
    <xf numFmtId="37" fontId="15" fillId="0" borderId="0" xfId="0" applyNumberFormat="1" applyFont="1" applyFill="1" applyBorder="1" applyAlignment="1" applyProtection="1">
      <alignment horizontal="center" vertical="center"/>
    </xf>
    <xf numFmtId="37" fontId="15" fillId="2" borderId="0" xfId="0" applyNumberFormat="1" applyFont="1" applyBorder="1" applyAlignment="1" applyProtection="1">
      <alignment horizontal="center" vertical="center"/>
    </xf>
    <xf numFmtId="37" fontId="33" fillId="2" borderId="0" xfId="0" applyNumberFormat="1" applyFont="1" applyBorder="1" applyAlignment="1" applyProtection="1">
      <alignment horizontal="center"/>
    </xf>
    <xf numFmtId="2" fontId="0" fillId="2" borderId="0" xfId="0" applyNumberFormat="1" applyAlignment="1" applyProtection="1">
      <alignment horizontal="center"/>
    </xf>
    <xf numFmtId="2" fontId="15" fillId="2" borderId="0" xfId="0" applyNumberFormat="1" applyFont="1" applyAlignment="1" applyProtection="1">
      <alignment horizontal="right"/>
    </xf>
    <xf numFmtId="2" fontId="15" fillId="2" borderId="0" xfId="0" applyNumberFormat="1" applyFont="1" applyAlignment="1" applyProtection="1">
      <alignment horizontal="right" wrapText="1"/>
    </xf>
    <xf numFmtId="2" fontId="0" fillId="2" borderId="0" xfId="0" applyNumberFormat="1" applyBorder="1" applyAlignment="1" applyProtection="1">
      <alignment horizontal="center"/>
    </xf>
    <xf numFmtId="2" fontId="22" fillId="15" borderId="5" xfId="0" applyNumberFormat="1" applyFont="1" applyFill="1" applyBorder="1" applyAlignment="1" applyProtection="1"/>
    <xf numFmtId="2" fontId="15" fillId="0" borderId="0" xfId="0" applyNumberFormat="1" applyFont="1" applyFill="1" applyBorder="1" applyProtection="1"/>
    <xf numFmtId="2" fontId="0" fillId="2" borderId="0" xfId="0" applyNumberFormat="1"/>
    <xf numFmtId="2" fontId="0" fillId="2" borderId="0" xfId="0" applyNumberFormat="1" applyProtection="1"/>
    <xf numFmtId="2" fontId="0" fillId="2" borderId="0" xfId="0" applyNumberFormat="1" applyAlignment="1" applyProtection="1"/>
    <xf numFmtId="2" fontId="0" fillId="2" borderId="0" xfId="0" applyNumberFormat="1" applyAlignment="1" applyProtection="1">
      <alignment wrapText="1"/>
    </xf>
    <xf numFmtId="2" fontId="0" fillId="2" borderId="0" xfId="0" applyNumberFormat="1" applyBorder="1" applyAlignment="1" applyProtection="1">
      <alignment vertical="center"/>
    </xf>
    <xf numFmtId="2" fontId="2" fillId="2" borderId="0" xfId="0" applyNumberFormat="1" applyFont="1" applyAlignment="1"/>
    <xf numFmtId="2" fontId="0" fillId="2" borderId="0" xfId="0" applyNumberFormat="1" applyAlignment="1"/>
    <xf numFmtId="2" fontId="0" fillId="2" borderId="0" xfId="0" applyNumberFormat="1" applyAlignment="1">
      <alignment horizontal="right"/>
    </xf>
    <xf numFmtId="2" fontId="0" fillId="2" borderId="0" xfId="0" applyNumberFormat="1" applyBorder="1" applyAlignment="1">
      <alignment vertical="center"/>
    </xf>
    <xf numFmtId="37" fontId="26" fillId="2" borderId="40" xfId="0" applyNumberFormat="1" applyFont="1" applyBorder="1" applyAlignment="1" applyProtection="1">
      <alignment horizontal="center"/>
    </xf>
    <xf numFmtId="37" fontId="22" fillId="15" borderId="5" xfId="0" applyNumberFormat="1" applyFont="1" applyFill="1" applyBorder="1" applyAlignment="1" applyProtection="1">
      <alignment horizontal="center"/>
    </xf>
    <xf numFmtId="37" fontId="26" fillId="2" borderId="5" xfId="0" applyNumberFormat="1" applyFont="1" applyBorder="1" applyAlignment="1" applyProtection="1">
      <alignment horizontal="center"/>
    </xf>
    <xf numFmtId="37" fontId="26" fillId="0" borderId="5" xfId="0" applyFont="1" applyFill="1" applyBorder="1" applyAlignment="1" applyProtection="1">
      <alignment horizontal="center"/>
    </xf>
    <xf numFmtId="37" fontId="32" fillId="15" borderId="5" xfId="0" applyFont="1" applyFill="1" applyBorder="1" applyAlignment="1" applyProtection="1">
      <alignment horizontal="center"/>
    </xf>
    <xf numFmtId="37" fontId="27" fillId="10" borderId="5" xfId="0" applyFont="1" applyFill="1" applyBorder="1" applyAlignment="1" applyProtection="1">
      <alignment horizontal="center"/>
    </xf>
    <xf numFmtId="37" fontId="22" fillId="15" borderId="36" xfId="0" applyNumberFormat="1" applyFont="1" applyFill="1" applyBorder="1" applyAlignment="1" applyProtection="1">
      <alignment horizontal="center"/>
    </xf>
    <xf numFmtId="2" fontId="0" fillId="2" borderId="44" xfId="0" applyNumberFormat="1" applyBorder="1" applyAlignment="1" applyProtection="1">
      <alignment horizontal="center"/>
    </xf>
    <xf numFmtId="2" fontId="0" fillId="2" borderId="31" xfId="0" applyNumberFormat="1" applyBorder="1" applyProtection="1"/>
    <xf numFmtId="37" fontId="0" fillId="2" borderId="31" xfId="0" applyNumberFormat="1" applyBorder="1"/>
    <xf numFmtId="2" fontId="0" fillId="2" borderId="31" xfId="0" applyNumberFormat="1" applyBorder="1" applyAlignment="1">
      <alignment horizontal="right"/>
    </xf>
    <xf numFmtId="2" fontId="0" fillId="2" borderId="48" xfId="0" applyNumberFormat="1" applyBorder="1" applyProtection="1"/>
    <xf numFmtId="2" fontId="0" fillId="8" borderId="49" xfId="0" applyNumberFormat="1" applyFill="1" applyBorder="1" applyProtection="1">
      <protection locked="0"/>
    </xf>
    <xf numFmtId="37" fontId="15" fillId="2" borderId="52" xfId="0" applyNumberFormat="1" applyFont="1" applyBorder="1" applyAlignment="1" applyProtection="1">
      <alignment horizontal="center" vertical="center"/>
    </xf>
    <xf numFmtId="37" fontId="15" fillId="2" borderId="13" xfId="0" applyNumberFormat="1" applyFont="1" applyBorder="1" applyAlignment="1" applyProtection="1">
      <alignment horizontal="center" vertical="center"/>
    </xf>
    <xf numFmtId="2" fontId="0" fillId="15" borderId="25" xfId="0" applyNumberFormat="1" applyFill="1" applyBorder="1" applyAlignment="1" applyProtection="1">
      <alignment horizontal="center"/>
    </xf>
    <xf numFmtId="37" fontId="15" fillId="0" borderId="0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horizontal="center"/>
    </xf>
    <xf numFmtId="37" fontId="0" fillId="2" borderId="53" xfId="0" applyBorder="1"/>
    <xf numFmtId="2" fontId="0" fillId="2" borderId="54" xfId="0" applyNumberFormat="1" applyBorder="1"/>
    <xf numFmtId="37" fontId="2" fillId="2" borderId="55" xfId="0" applyFon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2" fillId="2" borderId="20" xfId="0" applyFont="1" applyBorder="1" applyAlignment="1">
      <alignment horizontal="center"/>
    </xf>
    <xf numFmtId="37" fontId="2" fillId="2" borderId="56" xfId="0" applyFont="1" applyBorder="1" applyAlignment="1">
      <alignment horizontal="center"/>
    </xf>
    <xf numFmtId="37" fontId="29" fillId="2" borderId="57" xfId="0" applyNumberFormat="1" applyFont="1" applyBorder="1" applyAlignment="1" applyProtection="1"/>
    <xf numFmtId="37" fontId="34" fillId="2" borderId="0" xfId="0" applyNumberFormat="1" applyFont="1" applyBorder="1" applyAlignment="1" applyProtection="1"/>
    <xf numFmtId="37" fontId="29" fillId="0" borderId="0" xfId="0" applyNumberFormat="1" applyFont="1" applyFill="1" applyBorder="1" applyProtection="1"/>
    <xf numFmtId="37" fontId="29" fillId="2" borderId="0" xfId="0" applyNumberFormat="1" applyFont="1" applyBorder="1" applyProtection="1"/>
    <xf numFmtId="37" fontId="35" fillId="2" borderId="0" xfId="0" applyFont="1" applyBorder="1" applyAlignment="1" applyProtection="1"/>
    <xf numFmtId="37" fontId="34" fillId="2" borderId="0" xfId="0" applyNumberFormat="1" applyFont="1" applyBorder="1" applyProtection="1"/>
    <xf numFmtId="37" fontId="35" fillId="2" borderId="0" xfId="0" applyFont="1" applyBorder="1" applyProtection="1"/>
    <xf numFmtId="37" fontId="29" fillId="2" borderId="0" xfId="0" applyNumberFormat="1" applyFont="1" applyProtection="1"/>
    <xf numFmtId="37" fontId="29" fillId="2" borderId="58" xfId="0" applyNumberFormat="1" applyFont="1" applyBorder="1" applyAlignment="1" applyProtection="1"/>
    <xf numFmtId="37" fontId="30" fillId="0" borderId="0" xfId="0" applyNumberFormat="1" applyFont="1" applyFill="1" applyBorder="1" applyProtection="1"/>
    <xf numFmtId="37" fontId="30" fillId="2" borderId="0" xfId="0" applyNumberFormat="1" applyFont="1" applyBorder="1" applyProtection="1"/>
    <xf numFmtId="37" fontId="0" fillId="2" borderId="5" xfId="0" applyNumberFormat="1" applyBorder="1" applyAlignment="1" applyProtection="1"/>
    <xf numFmtId="37" fontId="0" fillId="2" borderId="5" xfId="0" applyNumberFormat="1" applyBorder="1" applyProtection="1"/>
    <xf numFmtId="37" fontId="15" fillId="9" borderId="32" xfId="0" applyNumberFormat="1" applyFont="1" applyFill="1" applyBorder="1" applyAlignment="1" applyProtection="1">
      <alignment horizontal="right"/>
      <protection locked="0"/>
    </xf>
    <xf numFmtId="37" fontId="24" fillId="2" borderId="33" xfId="0" applyNumberFormat="1" applyFont="1" applyBorder="1" applyAlignment="1" applyProtection="1">
      <alignment horizontal="center" wrapText="1"/>
    </xf>
    <xf numFmtId="37" fontId="24" fillId="2" borderId="34" xfId="0" applyNumberFormat="1" applyFont="1" applyBorder="1" applyAlignment="1" applyProtection="1">
      <alignment horizontal="center" wrapText="1"/>
    </xf>
    <xf numFmtId="37" fontId="24" fillId="2" borderId="35" xfId="0" applyNumberFormat="1" applyFont="1" applyBorder="1" applyAlignment="1" applyProtection="1">
      <alignment horizontal="center" wrapText="1"/>
    </xf>
    <xf numFmtId="37" fontId="24" fillId="2" borderId="26" xfId="0" applyNumberFormat="1" applyFont="1" applyBorder="1" applyAlignment="1" applyProtection="1">
      <alignment horizontal="center" wrapText="1"/>
    </xf>
    <xf numFmtId="2" fontId="24" fillId="2" borderId="26" xfId="0" applyNumberFormat="1" applyFont="1" applyBorder="1" applyAlignment="1" applyProtection="1">
      <alignment horizontal="center" wrapText="1"/>
    </xf>
    <xf numFmtId="0" fontId="2" fillId="2" borderId="74" xfId="0" applyNumberFormat="1" applyFont="1" applyBorder="1" applyAlignment="1">
      <alignment horizontal="center"/>
    </xf>
    <xf numFmtId="2" fontId="2" fillId="2" borderId="39" xfId="0" applyNumberFormat="1" applyFont="1" applyBorder="1" applyAlignment="1">
      <alignment horizontal="center"/>
    </xf>
    <xf numFmtId="37" fontId="2" fillId="2" borderId="39" xfId="0" applyNumberFormat="1" applyFont="1" applyBorder="1" applyAlignment="1">
      <alignment horizontal="center"/>
    </xf>
    <xf numFmtId="37" fontId="11" fillId="2" borderId="0" xfId="0" applyNumberFormat="1" applyFont="1" applyAlignment="1" applyProtection="1">
      <alignment horizontal="centerContinuous"/>
    </xf>
    <xf numFmtId="37" fontId="12" fillId="2" borderId="0" xfId="0" applyNumberFormat="1" applyFont="1" applyProtection="1"/>
    <xf numFmtId="37" fontId="12" fillId="2" borderId="0" xfId="0" applyNumberFormat="1" applyFont="1" applyAlignment="1" applyProtection="1">
      <alignment horizontal="right"/>
    </xf>
    <xf numFmtId="37" fontId="12" fillId="2" borderId="19" xfId="0" applyNumberFormat="1" applyFont="1" applyBorder="1" applyProtection="1"/>
    <xf numFmtId="39" fontId="12" fillId="2" borderId="5" xfId="0" applyNumberFormat="1" applyFont="1" applyBorder="1" applyProtection="1"/>
    <xf numFmtId="37" fontId="11" fillId="2" borderId="5" xfId="0" applyNumberFormat="1" applyFont="1" applyBorder="1" applyAlignment="1" applyProtection="1">
      <alignment horizontal="center" vertical="center" wrapText="1"/>
    </xf>
    <xf numFmtId="39" fontId="19" fillId="2" borderId="36" xfId="0" applyNumberFormat="1" applyFont="1" applyBorder="1" applyAlignment="1" applyProtection="1">
      <alignment horizontal="right" vertical="center"/>
    </xf>
    <xf numFmtId="37" fontId="12" fillId="2" borderId="24" xfId="0" applyNumberFormat="1" applyFont="1" applyBorder="1" applyAlignment="1" applyProtection="1">
      <alignment horizontal="center" vertical="center" wrapText="1"/>
    </xf>
    <xf numFmtId="39" fontId="20" fillId="2" borderId="36" xfId="0" applyNumberFormat="1" applyFont="1" applyBorder="1" applyAlignment="1" applyProtection="1">
      <alignment horizontal="right" vertical="center"/>
    </xf>
    <xf numFmtId="37" fontId="12" fillId="2" borderId="26" xfId="0" applyNumberFormat="1" applyFont="1" applyBorder="1" applyAlignment="1" applyProtection="1">
      <alignment horizontal="center" vertical="center" wrapText="1"/>
    </xf>
    <xf numFmtId="37" fontId="11" fillId="2" borderId="27" xfId="0" applyNumberFormat="1" applyFont="1" applyBorder="1" applyAlignment="1" applyProtection="1">
      <alignment horizontal="center" vertical="center" wrapText="1"/>
    </xf>
    <xf numFmtId="39" fontId="19" fillId="2" borderId="5" xfId="0" applyNumberFormat="1" applyFont="1" applyBorder="1" applyAlignment="1" applyProtection="1">
      <alignment horizontal="right"/>
    </xf>
    <xf numFmtId="37" fontId="12" fillId="0" borderId="5" xfId="0" applyNumberFormat="1" applyFont="1" applyFill="1" applyBorder="1" applyProtection="1"/>
    <xf numFmtId="39" fontId="12" fillId="2" borderId="20" xfId="0" applyNumberFormat="1" applyFont="1" applyBorder="1" applyProtection="1"/>
    <xf numFmtId="39" fontId="12" fillId="2" borderId="22" xfId="0" applyNumberFormat="1" applyFont="1" applyBorder="1" applyProtection="1"/>
    <xf numFmtId="37" fontId="0" fillId="2" borderId="0" xfId="0" applyNumberFormat="1" applyProtection="1"/>
    <xf numFmtId="37" fontId="0" fillId="2" borderId="0" xfId="0" applyNumberFormat="1" applyAlignment="1" applyProtection="1"/>
    <xf numFmtId="37" fontId="0" fillId="2" borderId="0" xfId="0" applyNumberFormat="1" applyBorder="1" applyProtection="1"/>
    <xf numFmtId="0" fontId="0" fillId="2" borderId="0" xfId="0" applyNumberFormat="1" applyAlignment="1" applyProtection="1">
      <alignment horizontal="right"/>
    </xf>
    <xf numFmtId="0" fontId="4" fillId="2" borderId="0" xfId="0" applyNumberFormat="1" applyFont="1" applyAlignment="1" applyProtection="1">
      <alignment horizontal="center"/>
    </xf>
    <xf numFmtId="0" fontId="0" fillId="2" borderId="0" xfId="0" applyNumberFormat="1" applyAlignment="1" applyProtection="1">
      <alignment horizontal="centerContinuous"/>
    </xf>
    <xf numFmtId="37" fontId="0" fillId="2" borderId="0" xfId="0" applyNumberFormat="1" applyAlignment="1" applyProtection="1">
      <alignment horizontal="right"/>
    </xf>
    <xf numFmtId="37" fontId="0" fillId="4" borderId="0" xfId="0" applyNumberFormat="1" applyFill="1" applyProtection="1"/>
    <xf numFmtId="0" fontId="0" fillId="2" borderId="0" xfId="0" applyNumberFormat="1" applyBorder="1" applyProtection="1"/>
    <xf numFmtId="37" fontId="0" fillId="2" borderId="0" xfId="0" applyNumberFormat="1" applyBorder="1" applyAlignment="1" applyProtection="1"/>
    <xf numFmtId="0" fontId="0" fillId="2" borderId="0" xfId="0" applyNumberFormat="1" applyProtection="1"/>
    <xf numFmtId="0" fontId="4" fillId="2" borderId="0" xfId="0" applyNumberFormat="1" applyFont="1" applyBorder="1" applyAlignment="1" applyProtection="1"/>
    <xf numFmtId="0" fontId="31" fillId="2" borderId="0" xfId="0" applyNumberFormat="1" applyFont="1" applyBorder="1" applyAlignment="1" applyProtection="1">
      <alignment horizontal="center" wrapText="1"/>
    </xf>
    <xf numFmtId="39" fontId="15" fillId="13" borderId="32" xfId="0" applyNumberFormat="1" applyFont="1" applyFill="1" applyBorder="1" applyProtection="1"/>
    <xf numFmtId="39" fontId="0" fillId="13" borderId="32" xfId="0" applyNumberFormat="1" applyFill="1" applyBorder="1" applyProtection="1"/>
    <xf numFmtId="39" fontId="0" fillId="13" borderId="5" xfId="0" applyNumberFormat="1" applyFill="1" applyBorder="1" applyProtection="1"/>
    <xf numFmtId="37" fontId="15" fillId="2" borderId="0" xfId="0" applyNumberFormat="1" applyFont="1" applyBorder="1" applyProtection="1"/>
    <xf numFmtId="37" fontId="2" fillId="2" borderId="0" xfId="0" applyNumberFormat="1" applyFont="1" applyBorder="1" applyProtection="1"/>
    <xf numFmtId="0" fontId="0" fillId="2" borderId="0" xfId="0" applyNumberFormat="1" applyAlignment="1" applyProtection="1">
      <alignment horizontal="center"/>
    </xf>
    <xf numFmtId="0" fontId="4" fillId="6" borderId="42" xfId="0" applyNumberFormat="1" applyFont="1" applyFill="1" applyBorder="1" applyAlignment="1" applyProtection="1">
      <alignment wrapText="1"/>
    </xf>
    <xf numFmtId="0" fontId="3" fillId="6" borderId="64" xfId="0" applyNumberFormat="1" applyFont="1" applyFill="1" applyBorder="1" applyAlignment="1" applyProtection="1">
      <alignment horizontal="center" vertical="center" wrapText="1"/>
    </xf>
    <xf numFmtId="0" fontId="3" fillId="6" borderId="65" xfId="0" applyNumberFormat="1" applyFont="1" applyFill="1" applyBorder="1" applyAlignment="1" applyProtection="1">
      <alignment horizontal="center" vertical="top" wrapText="1"/>
    </xf>
    <xf numFmtId="0" fontId="5" fillId="6" borderId="61" xfId="0" applyNumberFormat="1" applyFont="1" applyFill="1" applyBorder="1" applyAlignment="1" applyProtection="1">
      <alignment horizontal="center" vertical="center" wrapText="1"/>
    </xf>
    <xf numFmtId="0" fontId="3" fillId="6" borderId="63" xfId="0" applyNumberFormat="1" applyFont="1" applyFill="1" applyBorder="1" applyProtection="1"/>
    <xf numFmtId="37" fontId="9" fillId="14" borderId="2" xfId="0" applyNumberFormat="1" applyFont="1" applyFill="1" applyBorder="1" applyProtection="1"/>
    <xf numFmtId="0" fontId="3" fillId="6" borderId="15" xfId="0" applyNumberFormat="1" applyFont="1" applyFill="1" applyBorder="1" applyProtection="1"/>
    <xf numFmtId="37" fontId="9" fillId="14" borderId="4" xfId="0" applyNumberFormat="1" applyFont="1" applyFill="1" applyBorder="1" applyProtection="1"/>
    <xf numFmtId="0" fontId="3" fillId="6" borderId="23" xfId="0" applyNumberFormat="1" applyFont="1" applyFill="1" applyBorder="1" applyProtection="1"/>
    <xf numFmtId="0" fontId="3" fillId="6" borderId="5" xfId="0" applyNumberFormat="1" applyFont="1" applyFill="1" applyBorder="1" applyAlignment="1" applyProtection="1">
      <alignment horizontal="right"/>
    </xf>
    <xf numFmtId="0" fontId="0" fillId="2" borderId="46" xfId="0" applyNumberFormat="1" applyBorder="1" applyProtection="1"/>
    <xf numFmtId="0" fontId="4" fillId="2" borderId="50" xfId="0" applyNumberFormat="1" applyFont="1" applyBorder="1" applyProtection="1"/>
    <xf numFmtId="0" fontId="7" fillId="2" borderId="45" xfId="0" applyNumberFormat="1" applyFont="1" applyBorder="1" applyAlignment="1" applyProtection="1">
      <alignment horizontal="center" wrapText="1"/>
    </xf>
    <xf numFmtId="0" fontId="7" fillId="2" borderId="47" xfId="0" applyNumberFormat="1" applyFont="1" applyBorder="1" applyAlignment="1" applyProtection="1">
      <alignment horizontal="center" wrapText="1"/>
    </xf>
    <xf numFmtId="0" fontId="0" fillId="2" borderId="8" xfId="0" applyNumberFormat="1" applyBorder="1" applyAlignment="1" applyProtection="1">
      <alignment horizontal="right"/>
    </xf>
    <xf numFmtId="0" fontId="0" fillId="2" borderId="68" xfId="0" applyNumberFormat="1" applyBorder="1" applyAlignment="1" applyProtection="1">
      <alignment horizontal="right"/>
    </xf>
    <xf numFmtId="0" fontId="0" fillId="2" borderId="14" xfId="0" applyNumberFormat="1" applyBorder="1" applyProtection="1"/>
    <xf numFmtId="0" fontId="7" fillId="2" borderId="0" xfId="0" applyNumberFormat="1" applyFont="1" applyBorder="1" applyAlignment="1" applyProtection="1">
      <alignment horizontal="center"/>
    </xf>
    <xf numFmtId="39" fontId="0" fillId="2" borderId="9" xfId="0" applyNumberFormat="1" applyBorder="1" applyProtection="1"/>
    <xf numFmtId="39" fontId="0" fillId="2" borderId="11" xfId="0" applyNumberFormat="1" applyBorder="1" applyProtection="1"/>
    <xf numFmtId="0" fontId="0" fillId="2" borderId="9" xfId="0" applyNumberFormat="1" applyBorder="1" applyProtection="1"/>
    <xf numFmtId="0" fontId="0" fillId="2" borderId="10" xfId="0" applyNumberFormat="1" applyBorder="1" applyProtection="1"/>
    <xf numFmtId="39" fontId="0" fillId="2" borderId="69" xfId="0" applyNumberFormat="1" applyBorder="1" applyProtection="1"/>
    <xf numFmtId="39" fontId="0" fillId="2" borderId="70" xfId="0" applyNumberFormat="1" applyBorder="1" applyProtection="1"/>
    <xf numFmtId="39" fontId="2" fillId="2" borderId="20" xfId="0" applyNumberFormat="1" applyFont="1" applyBorder="1" applyProtection="1"/>
    <xf numFmtId="0" fontId="0" fillId="2" borderId="6" xfId="0" applyNumberFormat="1" applyBorder="1" applyAlignment="1" applyProtection="1">
      <alignment horizontal="right"/>
    </xf>
    <xf numFmtId="43" fontId="3" fillId="2" borderId="19" xfId="2" applyFont="1" applyFill="1" applyBorder="1" applyAlignment="1" applyProtection="1"/>
    <xf numFmtId="43" fontId="15" fillId="2" borderId="20" xfId="2" applyFont="1" applyFill="1" applyBorder="1" applyAlignment="1" applyProtection="1"/>
    <xf numFmtId="0" fontId="0" fillId="4" borderId="0" xfId="0" applyNumberFormat="1" applyFill="1" applyBorder="1" applyProtection="1"/>
    <xf numFmtId="0" fontId="0" fillId="2" borderId="0" xfId="0" applyNumberFormat="1" applyBorder="1" applyAlignment="1" applyProtection="1">
      <alignment horizontal="right"/>
    </xf>
    <xf numFmtId="37" fontId="2" fillId="2" borderId="6" xfId="0" applyNumberFormat="1" applyFont="1" applyBorder="1" applyAlignment="1" applyProtection="1">
      <alignment horizontal="right"/>
    </xf>
    <xf numFmtId="43" fontId="2" fillId="2" borderId="59" xfId="2" applyFont="1" applyFill="1" applyBorder="1" applyProtection="1"/>
    <xf numFmtId="43" fontId="2" fillId="2" borderId="71" xfId="2" applyFont="1" applyFill="1" applyBorder="1" applyProtection="1"/>
    <xf numFmtId="37" fontId="14" fillId="2" borderId="0" xfId="0" applyNumberFormat="1" applyFont="1" applyProtection="1"/>
    <xf numFmtId="39" fontId="11" fillId="2" borderId="0" xfId="0" applyNumberFormat="1" applyFont="1" applyAlignment="1" applyProtection="1">
      <alignment horizontal="centerContinuous"/>
    </xf>
    <xf numFmtId="39" fontId="12" fillId="2" borderId="0" xfId="0" applyNumberFormat="1" applyFont="1" applyProtection="1"/>
    <xf numFmtId="39" fontId="12" fillId="8" borderId="20" xfId="0" applyNumberFormat="1" applyFont="1" applyFill="1" applyBorder="1" applyProtection="1">
      <protection locked="0"/>
    </xf>
    <xf numFmtId="39" fontId="12" fillId="8" borderId="5" xfId="0" applyNumberFormat="1" applyFont="1" applyFill="1" applyBorder="1" applyAlignment="1" applyProtection="1">
      <alignment horizontal="right"/>
      <protection locked="0"/>
    </xf>
    <xf numFmtId="39" fontId="12" fillId="8" borderId="5" xfId="0" applyNumberFormat="1" applyFont="1" applyFill="1" applyBorder="1" applyAlignment="1" applyProtection="1">
      <alignment horizontal="center"/>
      <protection locked="0"/>
    </xf>
    <xf numFmtId="39" fontId="0" fillId="2" borderId="0" xfId="0" applyNumberFormat="1" applyProtection="1"/>
    <xf numFmtId="39" fontId="0" fillId="2" borderId="0" xfId="0" applyNumberFormat="1"/>
    <xf numFmtId="37" fontId="0" fillId="0" borderId="0" xfId="0" applyFill="1"/>
    <xf numFmtId="49" fontId="1" fillId="0" borderId="19" xfId="0" applyNumberFormat="1" applyFont="1" applyFill="1" applyBorder="1" applyAlignment="1" applyProtection="1">
      <alignment horizontal="center"/>
    </xf>
    <xf numFmtId="49" fontId="1" fillId="15" borderId="19" xfId="0" applyNumberFormat="1" applyFont="1" applyFill="1" applyBorder="1" applyAlignment="1" applyProtection="1">
      <alignment horizontal="center"/>
    </xf>
    <xf numFmtId="37" fontId="37" fillId="2" borderId="6" xfId="0" applyNumberFormat="1" applyFont="1" applyBorder="1" applyAlignment="1" applyProtection="1">
      <alignment wrapText="1"/>
    </xf>
    <xf numFmtId="37" fontId="0" fillId="15" borderId="5" xfId="0" applyFill="1" applyBorder="1"/>
    <xf numFmtId="37" fontId="1" fillId="0" borderId="6" xfId="0" applyNumberFormat="1" applyFont="1" applyFill="1" applyBorder="1" applyAlignment="1" applyProtection="1">
      <alignment wrapText="1"/>
    </xf>
    <xf numFmtId="37" fontId="22" fillId="2" borderId="0" xfId="0" applyNumberFormat="1" applyFont="1" applyAlignment="1" applyProtection="1">
      <alignment wrapText="1"/>
    </xf>
    <xf numFmtId="37" fontId="25" fillId="2" borderId="0" xfId="0" applyNumberFormat="1" applyFont="1" applyAlignment="1" applyProtection="1">
      <alignment wrapText="1"/>
    </xf>
    <xf numFmtId="37" fontId="25" fillId="2" borderId="0" xfId="0" applyNumberFormat="1" applyFont="1" applyBorder="1" applyAlignment="1" applyProtection="1">
      <alignment wrapText="1"/>
    </xf>
    <xf numFmtId="37" fontId="2" fillId="2" borderId="0" xfId="0" applyNumberFormat="1" applyFont="1" applyAlignment="1" applyProtection="1">
      <alignment horizontal="center" wrapText="1"/>
    </xf>
    <xf numFmtId="37" fontId="0" fillId="2" borderId="31" xfId="0" applyNumberFormat="1" applyBorder="1" applyAlignment="1" applyProtection="1">
      <alignment horizontal="center" wrapText="1"/>
    </xf>
    <xf numFmtId="37" fontId="22" fillId="2" borderId="0" xfId="0" applyNumberFormat="1" applyFont="1" applyBorder="1" applyAlignment="1" applyProtection="1">
      <alignment wrapText="1"/>
    </xf>
    <xf numFmtId="37" fontId="24" fillId="2" borderId="5" xfId="0" applyNumberFormat="1" applyFont="1" applyBorder="1" applyAlignment="1" applyProtection="1">
      <alignment horizontal="center" wrapText="1"/>
    </xf>
    <xf numFmtId="37" fontId="28" fillId="2" borderId="36" xfId="0" applyNumberFormat="1" applyFont="1" applyBorder="1" applyAlignment="1" applyProtection="1">
      <alignment horizontal="center" wrapText="1"/>
    </xf>
    <xf numFmtId="37" fontId="15" fillId="2" borderId="17" xfId="0" applyNumberFormat="1" applyFont="1" applyBorder="1" applyAlignment="1" applyProtection="1">
      <alignment wrapText="1"/>
    </xf>
    <xf numFmtId="37" fontId="15" fillId="2" borderId="5" xfId="0" applyNumberFormat="1" applyFont="1" applyBorder="1" applyAlignment="1" applyProtection="1">
      <alignment wrapText="1"/>
    </xf>
    <xf numFmtId="37" fontId="15" fillId="15" borderId="5" xfId="0" applyNumberFormat="1" applyFont="1" applyFill="1" applyBorder="1" applyAlignment="1" applyProtection="1">
      <alignment wrapText="1"/>
    </xf>
    <xf numFmtId="37" fontId="15" fillId="0" borderId="5" xfId="0" applyFont="1" applyFill="1" applyBorder="1" applyAlignment="1" applyProtection="1">
      <alignment wrapText="1"/>
    </xf>
    <xf numFmtId="37" fontId="15" fillId="2" borderId="5" xfId="0" applyFont="1" applyBorder="1" applyAlignment="1" applyProtection="1">
      <alignment wrapText="1"/>
    </xf>
    <xf numFmtId="37" fontId="1" fillId="2" borderId="5" xfId="0" applyNumberFormat="1" applyFont="1" applyBorder="1" applyAlignment="1" applyProtection="1">
      <alignment wrapText="1"/>
    </xf>
    <xf numFmtId="37" fontId="1" fillId="0" borderId="5" xfId="0" applyFont="1" applyFill="1" applyBorder="1" applyAlignment="1" applyProtection="1">
      <alignment wrapText="1"/>
    </xf>
    <xf numFmtId="37" fontId="22" fillId="15" borderId="5" xfId="0" applyNumberFormat="1" applyFont="1" applyFill="1" applyBorder="1" applyAlignment="1" applyProtection="1">
      <alignment wrapText="1"/>
    </xf>
    <xf numFmtId="37" fontId="1" fillId="15" borderId="5" xfId="0" applyNumberFormat="1" applyFont="1" applyFill="1" applyBorder="1" applyAlignment="1" applyProtection="1">
      <alignment wrapText="1"/>
    </xf>
    <xf numFmtId="37" fontId="1" fillId="2" borderId="5" xfId="0" applyFont="1" applyBorder="1" applyAlignment="1" applyProtection="1">
      <alignment wrapText="1"/>
    </xf>
    <xf numFmtId="37" fontId="36" fillId="15" borderId="5" xfId="0" applyFont="1" applyFill="1" applyBorder="1" applyAlignment="1" applyProtection="1">
      <alignment wrapText="1"/>
    </xf>
    <xf numFmtId="37" fontId="1" fillId="0" borderId="5" xfId="0" applyNumberFormat="1" applyFont="1" applyFill="1" applyBorder="1" applyAlignment="1" applyProtection="1">
      <alignment wrapText="1"/>
    </xf>
    <xf numFmtId="37" fontId="37" fillId="2" borderId="5" xfId="0" applyNumberFormat="1" applyFont="1" applyBorder="1" applyAlignment="1" applyProtection="1">
      <alignment wrapText="1"/>
    </xf>
    <xf numFmtId="37" fontId="37" fillId="15" borderId="5" xfId="0" applyNumberFormat="1" applyFont="1" applyFill="1" applyBorder="1" applyAlignment="1" applyProtection="1">
      <alignment wrapText="1"/>
    </xf>
    <xf numFmtId="37" fontId="0" fillId="0" borderId="5" xfId="0" applyFill="1" applyBorder="1" applyAlignment="1">
      <alignment wrapText="1"/>
    </xf>
    <xf numFmtId="37" fontId="1" fillId="15" borderId="6" xfId="0" applyNumberFormat="1" applyFont="1" applyFill="1" applyBorder="1" applyAlignment="1" applyProtection="1">
      <alignment wrapText="1"/>
    </xf>
    <xf numFmtId="37" fontId="0" fillId="2" borderId="0" xfId="0" applyAlignment="1">
      <alignment wrapText="1"/>
    </xf>
    <xf numFmtId="37" fontId="32" fillId="15" borderId="5" xfId="0" applyFont="1" applyFill="1" applyBorder="1" applyAlignment="1" applyProtection="1">
      <alignment wrapText="1"/>
    </xf>
    <xf numFmtId="37" fontId="27" fillId="2" borderId="17" xfId="0" applyNumberFormat="1" applyFont="1" applyBorder="1" applyAlignment="1" applyProtection="1">
      <alignment wrapText="1"/>
    </xf>
    <xf numFmtId="37" fontId="27" fillId="2" borderId="5" xfId="0" applyNumberFormat="1" applyFont="1" applyBorder="1" applyAlignment="1" applyProtection="1">
      <alignment wrapText="1"/>
    </xf>
    <xf numFmtId="37" fontId="27" fillId="2" borderId="36" xfId="0" applyNumberFormat="1" applyFont="1" applyBorder="1" applyAlignment="1" applyProtection="1">
      <alignment wrapText="1"/>
    </xf>
    <xf numFmtId="37" fontId="22" fillId="15" borderId="51" xfId="0" applyNumberFormat="1" applyFont="1" applyFill="1" applyBorder="1" applyAlignment="1" applyProtection="1">
      <alignment wrapText="1"/>
    </xf>
    <xf numFmtId="37" fontId="24" fillId="2" borderId="39" xfId="0" applyNumberFormat="1" applyFont="1" applyBorder="1" applyAlignment="1" applyProtection="1">
      <alignment horizontal="center" wrapText="1"/>
    </xf>
    <xf numFmtId="37" fontId="22" fillId="15" borderId="34" xfId="0" applyNumberFormat="1" applyFont="1" applyFill="1" applyBorder="1" applyAlignment="1" applyProtection="1">
      <alignment wrapText="1"/>
    </xf>
    <xf numFmtId="0" fontId="0" fillId="2" borderId="66" xfId="0" applyNumberFormat="1" applyBorder="1" applyAlignment="1">
      <alignment wrapText="1"/>
    </xf>
    <xf numFmtId="0" fontId="0" fillId="2" borderId="72" xfId="0" applyNumberFormat="1" applyBorder="1" applyAlignment="1">
      <alignment wrapText="1"/>
    </xf>
    <xf numFmtId="0" fontId="6" fillId="2" borderId="33" xfId="0" applyNumberFormat="1" applyFont="1" applyBorder="1" applyAlignment="1">
      <alignment horizontal="center" wrapText="1"/>
    </xf>
    <xf numFmtId="2" fontId="0" fillId="2" borderId="43" xfId="0" applyNumberFormat="1" applyBorder="1" applyAlignment="1">
      <alignment wrapText="1"/>
    </xf>
    <xf numFmtId="37" fontId="0" fillId="2" borderId="3" xfId="0" applyNumberFormat="1" applyBorder="1" applyAlignment="1">
      <alignment horizontal="right" wrapText="1"/>
    </xf>
    <xf numFmtId="37" fontId="15" fillId="2" borderId="7" xfId="0" applyNumberFormat="1" applyFont="1" applyBorder="1" applyAlignment="1">
      <alignment horizontal="right" wrapText="1"/>
    </xf>
    <xf numFmtId="37" fontId="0" fillId="2" borderId="7" xfId="0" applyNumberFormat="1" applyBorder="1" applyAlignment="1">
      <alignment horizontal="right" wrapText="1"/>
    </xf>
    <xf numFmtId="37" fontId="0" fillId="2" borderId="25" xfId="0" applyNumberFormat="1" applyBorder="1" applyAlignment="1">
      <alignment horizontal="right" wrapText="1"/>
    </xf>
    <xf numFmtId="49" fontId="15" fillId="15" borderId="5" xfId="0" applyNumberFormat="1" applyFont="1" applyFill="1" applyBorder="1" applyAlignment="1" applyProtection="1">
      <alignment horizontal="center"/>
    </xf>
    <xf numFmtId="37" fontId="0" fillId="15" borderId="5" xfId="0" applyFill="1" applyBorder="1" applyAlignment="1">
      <alignment wrapText="1"/>
    </xf>
    <xf numFmtId="49" fontId="15" fillId="17" borderId="0" xfId="0" applyNumberFormat="1" applyFont="1" applyFill="1" applyBorder="1" applyAlignment="1" applyProtection="1">
      <alignment horizontal="center"/>
    </xf>
    <xf numFmtId="37" fontId="32" fillId="17" borderId="0" xfId="0" applyFont="1" applyFill="1" applyBorder="1" applyAlignment="1" applyProtection="1">
      <alignment wrapText="1"/>
    </xf>
    <xf numFmtId="37" fontId="22" fillId="17" borderId="0" xfId="0" applyNumberFormat="1" applyFont="1" applyFill="1" applyBorder="1" applyAlignment="1" applyProtection="1">
      <alignment horizontal="center"/>
    </xf>
    <xf numFmtId="37" fontId="22" fillId="17" borderId="0" xfId="0" applyNumberFormat="1" applyFont="1" applyFill="1" applyBorder="1" applyAlignment="1" applyProtection="1">
      <alignment wrapText="1"/>
    </xf>
    <xf numFmtId="37" fontId="15" fillId="17" borderId="0" xfId="0" applyNumberFormat="1" applyFont="1" applyFill="1" applyBorder="1" applyAlignment="1" applyProtection="1">
      <alignment horizontal="center" vertical="center"/>
    </xf>
    <xf numFmtId="37" fontId="0" fillId="17" borderId="0" xfId="0" applyFill="1"/>
    <xf numFmtId="37" fontId="0" fillId="17" borderId="0" xfId="0" applyNumberFormat="1" applyFill="1" applyAlignment="1">
      <alignment vertical="center"/>
    </xf>
    <xf numFmtId="37" fontId="0" fillId="17" borderId="0" xfId="0" applyNumberFormat="1" applyFill="1"/>
    <xf numFmtId="37" fontId="0" fillId="17" borderId="0" xfId="0" applyNumberFormat="1" applyFill="1" applyAlignment="1">
      <alignment vertical="center" wrapText="1"/>
    </xf>
    <xf numFmtId="164" fontId="0" fillId="17" borderId="0" xfId="0" applyNumberFormat="1" applyFill="1" applyBorder="1" applyAlignment="1">
      <alignment vertical="center"/>
    </xf>
    <xf numFmtId="37" fontId="0" fillId="17" borderId="0" xfId="0" applyNumberFormat="1" applyFill="1" applyAlignment="1">
      <alignment wrapText="1"/>
    </xf>
    <xf numFmtId="37" fontId="0" fillId="17" borderId="0" xfId="0" applyNumberFormat="1" applyFill="1" applyBorder="1" applyAlignment="1">
      <alignment vertical="center" wrapText="1"/>
    </xf>
    <xf numFmtId="0" fontId="0" fillId="17" borderId="0" xfId="0" applyNumberFormat="1" applyFill="1"/>
    <xf numFmtId="37" fontId="1" fillId="0" borderId="0" xfId="0" applyFont="1" applyFill="1" applyAlignment="1">
      <alignment horizontal="center"/>
    </xf>
    <xf numFmtId="37" fontId="37" fillId="0" borderId="62" xfId="0" applyNumberFormat="1" applyFont="1" applyFill="1" applyBorder="1" applyAlignment="1" applyProtection="1">
      <alignment horizontal="center"/>
    </xf>
    <xf numFmtId="37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37" fontId="0" fillId="0" borderId="5" xfId="0" applyFill="1" applyBorder="1" applyAlignment="1">
      <alignment horizontal="center"/>
    </xf>
    <xf numFmtId="0" fontId="4" fillId="2" borderId="75" xfId="0" applyNumberFormat="1" applyFont="1" applyBorder="1" applyAlignment="1">
      <alignment wrapText="1"/>
    </xf>
    <xf numFmtId="0" fontId="16" fillId="2" borderId="76" xfId="0" applyNumberFormat="1" applyFont="1" applyBorder="1" applyAlignment="1">
      <alignment wrapText="1"/>
    </xf>
    <xf numFmtId="0" fontId="16" fillId="2" borderId="66" xfId="0" applyNumberFormat="1" applyFont="1" applyBorder="1" applyAlignment="1">
      <alignment wrapText="1"/>
    </xf>
    <xf numFmtId="0" fontId="0" fillId="2" borderId="12" xfId="0" applyNumberFormat="1" applyBorder="1" applyAlignment="1">
      <alignment wrapText="1"/>
    </xf>
    <xf numFmtId="0" fontId="1" fillId="2" borderId="12" xfId="0" applyNumberFormat="1" applyFont="1" applyBorder="1" applyAlignment="1">
      <alignment wrapText="1"/>
    </xf>
    <xf numFmtId="2" fontId="2" fillId="2" borderId="73" xfId="0" applyNumberFormat="1" applyFont="1" applyBorder="1" applyAlignment="1">
      <alignment horizontal="center"/>
    </xf>
    <xf numFmtId="37" fontId="27" fillId="10" borderId="36" xfId="0" applyFont="1" applyFill="1" applyBorder="1" applyAlignment="1" applyProtection="1">
      <alignment horizontal="center"/>
    </xf>
    <xf numFmtId="49" fontId="15" fillId="15" borderId="3" xfId="0" applyNumberFormat="1" applyFont="1" applyFill="1" applyBorder="1" applyAlignment="1" applyProtection="1">
      <alignment horizontal="center"/>
    </xf>
    <xf numFmtId="39" fontId="2" fillId="2" borderId="19" xfId="0" applyNumberFormat="1" applyFont="1" applyBorder="1" applyProtection="1"/>
    <xf numFmtId="0" fontId="0" fillId="16" borderId="41" xfId="0" applyNumberFormat="1" applyFill="1" applyBorder="1" applyAlignment="1" applyProtection="1">
      <alignment horizontal="right"/>
    </xf>
    <xf numFmtId="39" fontId="0" fillId="16" borderId="4" xfId="0" applyNumberFormat="1" applyFill="1" applyBorder="1" applyProtection="1"/>
    <xf numFmtId="39" fontId="0" fillId="16" borderId="67" xfId="0" applyNumberFormat="1" applyFill="1" applyBorder="1" applyProtection="1"/>
    <xf numFmtId="39" fontId="2" fillId="16" borderId="5" xfId="0" applyNumberFormat="1" applyFont="1" applyFill="1" applyBorder="1" applyProtection="1"/>
    <xf numFmtId="43" fontId="15" fillId="16" borderId="5" xfId="2" applyFont="1" applyFill="1" applyBorder="1" applyAlignment="1" applyProtection="1"/>
    <xf numFmtId="43" fontId="2" fillId="16" borderId="22" xfId="2" applyFont="1" applyFill="1" applyBorder="1" applyProtection="1"/>
    <xf numFmtId="37" fontId="26" fillId="15" borderId="5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37" fontId="0" fillId="0" borderId="0" xfId="0" applyNumberFormat="1" applyFill="1" applyBorder="1" applyAlignment="1"/>
    <xf numFmtId="37" fontId="0" fillId="2" borderId="5" xfId="0" applyNumberFormat="1" applyBorder="1" applyAlignment="1" applyProtection="1"/>
    <xf numFmtId="37" fontId="29" fillId="2" borderId="0" xfId="0" applyNumberFormat="1" applyFont="1" applyBorder="1" applyAlignment="1" applyProtection="1"/>
    <xf numFmtId="37" fontId="15" fillId="9" borderId="32" xfId="0" applyNumberFormat="1" applyFont="1" applyFill="1" applyBorder="1" applyAlignment="1" applyProtection="1">
      <protection locked="0"/>
    </xf>
    <xf numFmtId="39" fontId="15" fillId="13" borderId="32" xfId="0" applyNumberFormat="1" applyFont="1" applyFill="1" applyBorder="1" applyAlignment="1" applyProtection="1"/>
    <xf numFmtId="39" fontId="0" fillId="13" borderId="5" xfId="0" applyNumberFormat="1" applyFill="1" applyBorder="1" applyAlignment="1" applyProtection="1"/>
    <xf numFmtId="0" fontId="0" fillId="2" borderId="0" xfId="0" applyNumberFormat="1" applyAlignment="1" applyProtection="1"/>
    <xf numFmtId="0" fontId="0" fillId="2" borderId="0" xfId="0" applyNumberFormat="1" applyAlignment="1"/>
    <xf numFmtId="37" fontId="12" fillId="2" borderId="19" xfId="0" applyNumberFormat="1" applyFont="1" applyBorder="1" applyAlignment="1" applyProtection="1"/>
    <xf numFmtId="37" fontId="12" fillId="2" borderId="59" xfId="0" applyNumberFormat="1" applyFont="1" applyBorder="1" applyAlignment="1" applyProtection="1"/>
    <xf numFmtId="0" fontId="4" fillId="2" borderId="0" xfId="0" applyNumberFormat="1" applyFont="1" applyBorder="1" applyAlignment="1" applyProtection="1"/>
    <xf numFmtId="37" fontId="0" fillId="2" borderId="0" xfId="0" applyNumberFormat="1" applyBorder="1" applyAlignment="1" applyProtection="1"/>
    <xf numFmtId="37" fontId="25" fillId="2" borderId="0" xfId="0" applyNumberFormat="1" applyFont="1" applyAlignment="1" applyProtection="1">
      <alignment horizontal="left" wrapText="1"/>
    </xf>
    <xf numFmtId="37" fontId="11" fillId="2" borderId="24" xfId="0" applyNumberFormat="1" applyFont="1" applyBorder="1" applyAlignment="1" applyProtection="1">
      <alignment horizontal="center"/>
    </xf>
    <xf numFmtId="37" fontId="11" fillId="2" borderId="40" xfId="0" applyNumberFormat="1" applyFont="1" applyBorder="1" applyAlignment="1" applyProtection="1">
      <alignment horizontal="center"/>
    </xf>
    <xf numFmtId="39" fontId="11" fillId="2" borderId="79" xfId="0" applyNumberFormat="1" applyFont="1" applyBorder="1" applyAlignment="1" applyProtection="1">
      <alignment horizontal="center"/>
    </xf>
    <xf numFmtId="37" fontId="12" fillId="2" borderId="80" xfId="0" applyNumberFormat="1" applyFont="1" applyBorder="1" applyProtection="1"/>
    <xf numFmtId="37" fontId="12" fillId="3" borderId="32" xfId="0" applyNumberFormat="1" applyFont="1" applyFill="1" applyBorder="1" applyProtection="1"/>
    <xf numFmtId="39" fontId="12" fillId="8" borderId="81" xfId="0" applyNumberFormat="1" applyFont="1" applyFill="1" applyBorder="1" applyProtection="1">
      <protection locked="0"/>
    </xf>
    <xf numFmtId="37" fontId="0" fillId="0" borderId="0" xfId="0" applyNumberFormat="1" applyFill="1" applyBorder="1" applyAlignment="1" applyProtection="1">
      <alignment vertical="center"/>
    </xf>
    <xf numFmtId="37" fontId="12" fillId="2" borderId="28" xfId="0" applyNumberFormat="1" applyFont="1" applyBorder="1" applyProtection="1"/>
    <xf numFmtId="37" fontId="12" fillId="3" borderId="36" xfId="0" applyNumberFormat="1" applyFont="1" applyFill="1" applyBorder="1" applyProtection="1"/>
    <xf numFmtId="39" fontId="12" fillId="8" borderId="55" xfId="0" applyNumberFormat="1" applyFont="1" applyFill="1" applyBorder="1" applyProtection="1">
      <protection locked="0"/>
    </xf>
    <xf numFmtId="37" fontId="12" fillId="16" borderId="28" xfId="0" applyNumberFormat="1" applyFont="1" applyFill="1" applyBorder="1" applyProtection="1"/>
    <xf numFmtId="39" fontId="12" fillId="16" borderId="36" xfId="0" applyNumberFormat="1" applyFont="1" applyFill="1" applyBorder="1" applyProtection="1"/>
    <xf numFmtId="39" fontId="12" fillId="16" borderId="55" xfId="0" applyNumberFormat="1" applyFont="1" applyFill="1" applyBorder="1" applyProtection="1">
      <protection locked="0"/>
    </xf>
    <xf numFmtId="37" fontId="11" fillId="2" borderId="80" xfId="0" applyNumberFormat="1" applyFont="1" applyBorder="1" applyAlignment="1" applyProtection="1"/>
    <xf numFmtId="37" fontId="11" fillId="2" borderId="32" xfId="0" applyNumberFormat="1" applyFont="1" applyBorder="1" applyAlignment="1" applyProtection="1">
      <alignment horizontal="center"/>
    </xf>
    <xf numFmtId="39" fontId="11" fillId="2" borderId="81" xfId="0" applyNumberFormat="1" applyFont="1" applyBorder="1" applyAlignment="1" applyProtection="1">
      <alignment horizontal="center"/>
    </xf>
    <xf numFmtId="2" fontId="0" fillId="5" borderId="39" xfId="0" applyNumberFormat="1" applyFill="1" applyBorder="1"/>
    <xf numFmtId="2" fontId="0" fillId="5" borderId="83" xfId="0" applyNumberFormat="1" applyFill="1" applyBorder="1"/>
    <xf numFmtId="2" fontId="0" fillId="5" borderId="82" xfId="0" applyNumberFormat="1" applyFill="1" applyBorder="1"/>
    <xf numFmtId="2" fontId="0" fillId="2" borderId="77" xfId="2" applyNumberFormat="1" applyFont="1" applyFill="1" applyBorder="1"/>
    <xf numFmtId="2" fontId="0" fillId="2" borderId="5" xfId="2" applyNumberFormat="1" applyFont="1" applyFill="1" applyBorder="1"/>
    <xf numFmtId="2" fontId="0" fillId="2" borderId="36" xfId="2" applyNumberFormat="1" applyFont="1" applyFill="1" applyBorder="1"/>
    <xf numFmtId="2" fontId="10" fillId="0" borderId="26" xfId="2" applyNumberFormat="1" applyFont="1" applyFill="1" applyBorder="1"/>
    <xf numFmtId="2" fontId="0" fillId="2" borderId="32" xfId="2" applyNumberFormat="1" applyFont="1" applyFill="1" applyBorder="1"/>
    <xf numFmtId="2" fontId="0" fillId="2" borderId="20" xfId="2" applyNumberFormat="1" applyFont="1" applyFill="1" applyBorder="1"/>
    <xf numFmtId="2" fontId="0" fillId="2" borderId="55" xfId="2" applyNumberFormat="1" applyFont="1" applyFill="1" applyBorder="1"/>
    <xf numFmtId="2" fontId="0" fillId="5" borderId="39" xfId="2" applyNumberFormat="1" applyFont="1" applyFill="1" applyBorder="1"/>
    <xf numFmtId="2" fontId="0" fillId="2" borderId="31" xfId="2" applyNumberFormat="1" applyFont="1" applyFill="1" applyBorder="1"/>
    <xf numFmtId="2" fontId="0" fillId="5" borderId="83" xfId="2" applyNumberFormat="1" applyFont="1" applyFill="1" applyBorder="1"/>
    <xf numFmtId="2" fontId="0" fillId="2" borderId="62" xfId="2" applyNumberFormat="1" applyFont="1" applyFill="1" applyBorder="1"/>
    <xf numFmtId="2" fontId="0" fillId="5" borderId="82" xfId="2" applyNumberFormat="1" applyFont="1" applyFill="1" applyBorder="1"/>
    <xf numFmtId="2" fontId="0" fillId="2" borderId="57" xfId="2" applyNumberFormat="1" applyFont="1" applyFill="1" applyBorder="1"/>
    <xf numFmtId="2" fontId="0" fillId="0" borderId="31" xfId="2" applyNumberFormat="1" applyFont="1" applyFill="1" applyBorder="1"/>
    <xf numFmtId="2" fontId="0" fillId="0" borderId="62" xfId="2" applyNumberFormat="1" applyFont="1" applyFill="1" applyBorder="1"/>
    <xf numFmtId="2" fontId="0" fillId="0" borderId="57" xfId="2" applyNumberFormat="1" applyFont="1" applyFill="1" applyBorder="1"/>
    <xf numFmtId="2" fontId="0" fillId="0" borderId="84" xfId="2" applyNumberFormat="1" applyFont="1" applyFill="1" applyBorder="1"/>
    <xf numFmtId="2" fontId="0" fillId="0" borderId="51" xfId="2" applyNumberFormat="1" applyFont="1" applyFill="1" applyBorder="1"/>
    <xf numFmtId="2" fontId="0" fillId="2" borderId="44" xfId="2" applyNumberFormat="1" applyFont="1" applyFill="1" applyBorder="1"/>
    <xf numFmtId="2" fontId="1" fillId="2" borderId="82" xfId="2" applyNumberFormat="1" applyFont="1" applyFill="1" applyBorder="1"/>
    <xf numFmtId="2" fontId="10" fillId="2" borderId="26" xfId="2" applyNumberFormat="1" applyFont="1" applyFill="1" applyBorder="1"/>
    <xf numFmtId="2" fontId="26" fillId="2" borderId="17" xfId="2" applyNumberFormat="1" applyFont="1" applyFill="1" applyBorder="1" applyAlignment="1" applyProtection="1"/>
    <xf numFmtId="2" fontId="26" fillId="2" borderId="5" xfId="2" applyNumberFormat="1" applyFont="1" applyFill="1" applyBorder="1" applyAlignment="1" applyProtection="1"/>
    <xf numFmtId="2" fontId="22" fillId="15" borderId="5" xfId="2" applyNumberFormat="1" applyFont="1" applyFill="1" applyBorder="1" applyAlignment="1" applyProtection="1"/>
    <xf numFmtId="2" fontId="26" fillId="0" borderId="5" xfId="2" applyNumberFormat="1" applyFont="1" applyFill="1" applyBorder="1" applyAlignment="1" applyProtection="1"/>
    <xf numFmtId="2" fontId="32" fillId="15" borderId="5" xfId="2" applyNumberFormat="1" applyFont="1" applyFill="1" applyBorder="1" applyAlignment="1" applyProtection="1"/>
    <xf numFmtId="2" fontId="0" fillId="15" borderId="5" xfId="2" applyNumberFormat="1" applyFont="1" applyFill="1" applyBorder="1"/>
    <xf numFmtId="2" fontId="26" fillId="15" borderId="5" xfId="2" applyNumberFormat="1" applyFont="1" applyFill="1" applyBorder="1" applyAlignment="1" applyProtection="1"/>
    <xf numFmtId="2" fontId="32" fillId="17" borderId="0" xfId="2" applyNumberFormat="1" applyFont="1" applyFill="1" applyBorder="1" applyAlignment="1" applyProtection="1"/>
    <xf numFmtId="2" fontId="0" fillId="17" borderId="0" xfId="2" applyNumberFormat="1" applyFont="1" applyFill="1" applyBorder="1" applyAlignment="1" applyProtection="1">
      <alignment horizontal="center" vertical="center"/>
    </xf>
    <xf numFmtId="2" fontId="0" fillId="2" borderId="0" xfId="2" applyNumberFormat="1" applyFont="1" applyFill="1" applyBorder="1" applyAlignment="1" applyProtection="1">
      <alignment horizontal="center"/>
    </xf>
    <xf numFmtId="2" fontId="15" fillId="15" borderId="25" xfId="2" applyNumberFormat="1" applyFont="1" applyFill="1" applyBorder="1" applyAlignment="1" applyProtection="1">
      <alignment horizontal="center" vertical="center"/>
    </xf>
    <xf numFmtId="2" fontId="15" fillId="2" borderId="0" xfId="2" applyNumberFormat="1" applyFont="1" applyFill="1" applyBorder="1" applyAlignment="1" applyProtection="1">
      <alignment horizontal="center" vertical="center"/>
    </xf>
    <xf numFmtId="2" fontId="15" fillId="2" borderId="0" xfId="2" applyNumberFormat="1" applyFont="1" applyFill="1" applyBorder="1" applyAlignment="1" applyProtection="1">
      <alignment horizontal="center"/>
    </xf>
    <xf numFmtId="2" fontId="26" fillId="2" borderId="40" xfId="2" applyNumberFormat="1" applyFont="1" applyFill="1" applyBorder="1" applyAlignment="1" applyProtection="1"/>
    <xf numFmtId="2" fontId="22" fillId="15" borderId="36" xfId="2" applyNumberFormat="1" applyFont="1" applyFill="1" applyBorder="1" applyAlignment="1" applyProtection="1"/>
    <xf numFmtId="2" fontId="22" fillId="15" borderId="5" xfId="2" applyNumberFormat="1" applyFont="1" applyFill="1" applyBorder="1" applyAlignment="1" applyProtection="1">
      <alignment horizontal="center"/>
    </xf>
    <xf numFmtId="2" fontId="22" fillId="17" borderId="0" xfId="2" applyNumberFormat="1" applyFont="1" applyFill="1" applyBorder="1" applyAlignment="1" applyProtection="1">
      <alignment horizontal="center"/>
    </xf>
    <xf numFmtId="2" fontId="0" fillId="17" borderId="0" xfId="2" applyNumberFormat="1" applyFont="1" applyFill="1" applyBorder="1" applyAlignment="1" applyProtection="1">
      <alignment vertical="center"/>
    </xf>
    <xf numFmtId="2" fontId="0" fillId="2" borderId="0" xfId="2" applyNumberFormat="1" applyFont="1" applyFill="1" applyBorder="1" applyProtection="1"/>
    <xf numFmtId="2" fontId="0" fillId="2" borderId="0" xfId="2" applyNumberFormat="1" applyFont="1" applyFill="1" applyBorder="1" applyAlignment="1" applyProtection="1">
      <alignment vertical="center"/>
    </xf>
    <xf numFmtId="2" fontId="0" fillId="17" borderId="0" xfId="2" applyNumberFormat="1" applyFont="1" applyFill="1" applyBorder="1" applyAlignment="1">
      <alignment vertical="center"/>
    </xf>
    <xf numFmtId="2" fontId="0" fillId="2" borderId="0" xfId="2" applyNumberFormat="1" applyFont="1" applyFill="1" applyBorder="1"/>
    <xf numFmtId="2" fontId="0" fillId="2" borderId="0" xfId="2" applyNumberFormat="1" applyFont="1" applyFill="1" applyBorder="1" applyAlignment="1">
      <alignment vertical="center"/>
    </xf>
    <xf numFmtId="2" fontId="26" fillId="0" borderId="5" xfId="2" applyNumberFormat="1" applyFont="1" applyFill="1" applyBorder="1" applyAlignment="1" applyProtection="1">
      <alignment horizontal="right" vertical="center"/>
    </xf>
    <xf numFmtId="2" fontId="0" fillId="2" borderId="3" xfId="2" applyNumberFormat="1" applyFont="1" applyFill="1" applyBorder="1"/>
    <xf numFmtId="2" fontId="0" fillId="0" borderId="60" xfId="2" applyNumberFormat="1" applyFont="1" applyFill="1" applyBorder="1"/>
    <xf numFmtId="37" fontId="0" fillId="2" borderId="5" xfId="0" applyBorder="1"/>
    <xf numFmtId="37" fontId="0" fillId="2" borderId="36" xfId="0" applyBorder="1"/>
    <xf numFmtId="2" fontId="0" fillId="2" borderId="7" xfId="2" applyNumberFormat="1" applyFont="1" applyFill="1" applyBorder="1"/>
    <xf numFmtId="37" fontId="0" fillId="2" borderId="32" xfId="0" applyBorder="1"/>
    <xf numFmtId="2" fontId="0" fillId="2" borderId="85" xfId="2" applyNumberFormat="1" applyFont="1" applyFill="1" applyBorder="1"/>
    <xf numFmtId="2" fontId="0" fillId="2" borderId="81" xfId="2" applyNumberFormat="1" applyFont="1" applyFill="1" applyBorder="1"/>
    <xf numFmtId="0" fontId="0" fillId="11" borderId="12" xfId="0" applyNumberFormat="1" applyFill="1" applyBorder="1" applyAlignment="1"/>
    <xf numFmtId="37" fontId="0" fillId="11" borderId="60" xfId="0" applyNumberFormat="1" applyFill="1" applyBorder="1" applyAlignment="1"/>
    <xf numFmtId="0" fontId="0" fillId="11" borderId="60" xfId="0" applyNumberFormat="1" applyFill="1" applyBorder="1" applyAlignment="1"/>
    <xf numFmtId="0" fontId="0" fillId="11" borderId="61" xfId="0" applyNumberFormat="1" applyFill="1" applyBorder="1" applyAlignment="1"/>
    <xf numFmtId="0" fontId="4" fillId="2" borderId="12" xfId="0" applyNumberFormat="1" applyFont="1" applyBorder="1" applyAlignment="1">
      <alignment horizontal="center" wrapText="1"/>
    </xf>
    <xf numFmtId="2" fontId="0" fillId="0" borderId="78" xfId="2" applyNumberFormat="1" applyFont="1" applyFill="1" applyBorder="1"/>
    <xf numFmtId="2" fontId="0" fillId="7" borderId="85" xfId="2" applyNumberFormat="1" applyFont="1" applyFill="1" applyBorder="1" applyProtection="1">
      <protection locked="0"/>
    </xf>
    <xf numFmtId="2" fontId="10" fillId="0" borderId="60" xfId="2" applyNumberFormat="1" applyFont="1" applyFill="1" applyBorder="1"/>
    <xf numFmtId="2" fontId="0" fillId="7" borderId="62" xfId="2" applyNumberFormat="1" applyFont="1" applyFill="1" applyBorder="1" applyProtection="1">
      <protection locked="0"/>
    </xf>
    <xf numFmtId="2" fontId="0" fillId="7" borderId="57" xfId="2" applyNumberFormat="1" applyFont="1" applyFill="1" applyBorder="1" applyProtection="1">
      <protection locked="0"/>
    </xf>
    <xf numFmtId="2" fontId="0" fillId="2" borderId="45" xfId="2" applyNumberFormat="1" applyFont="1" applyFill="1" applyBorder="1"/>
    <xf numFmtId="2" fontId="10" fillId="0" borderId="82" xfId="2" applyNumberFormat="1" applyFont="1" applyFill="1" applyBorder="1"/>
    <xf numFmtId="2" fontId="0" fillId="2" borderId="83" xfId="2" applyNumberFormat="1" applyFont="1" applyFill="1" applyBorder="1"/>
    <xf numFmtId="37" fontId="14" fillId="0" borderId="0" xfId="0" applyNumberFormat="1" applyFont="1" applyFill="1" applyAlignment="1" applyProtection="1">
      <alignment wrapText="1"/>
    </xf>
    <xf numFmtId="37" fontId="11" fillId="18" borderId="12" xfId="0" applyNumberFormat="1" applyFont="1" applyFill="1" applyBorder="1" applyAlignment="1" applyProtection="1">
      <alignment horizontal="center" vertical="center"/>
    </xf>
    <xf numFmtId="37" fontId="11" fillId="18" borderId="60" xfId="0" applyNumberFormat="1" applyFont="1" applyFill="1" applyBorder="1" applyAlignment="1" applyProtection="1">
      <alignment horizontal="center" vertical="center"/>
    </xf>
    <xf numFmtId="37" fontId="11" fillId="18" borderId="61" xfId="0" applyNumberFormat="1" applyFont="1" applyFill="1" applyBorder="1" applyAlignment="1" applyProtection="1">
      <alignment horizontal="center" vertical="center"/>
    </xf>
    <xf numFmtId="49" fontId="12" fillId="2" borderId="31" xfId="0" applyNumberFormat="1" applyFont="1" applyBorder="1" applyAlignment="1" applyProtection="1">
      <alignment horizontal="center"/>
    </xf>
    <xf numFmtId="49" fontId="12" fillId="2" borderId="62" xfId="0" applyNumberFormat="1" applyFont="1" applyBorder="1" applyAlignment="1" applyProtection="1">
      <alignment horizontal="center"/>
    </xf>
    <xf numFmtId="0" fontId="2" fillId="2" borderId="12" xfId="0" applyNumberFormat="1" applyFont="1" applyBorder="1" applyAlignment="1" applyProtection="1">
      <alignment horizontal="center"/>
    </xf>
    <xf numFmtId="0" fontId="2" fillId="2" borderId="60" xfId="0" applyNumberFormat="1" applyFont="1" applyBorder="1" applyAlignment="1" applyProtection="1">
      <alignment horizontal="center"/>
    </xf>
    <xf numFmtId="0" fontId="2" fillId="2" borderId="61" xfId="0" applyNumberFormat="1" applyFont="1" applyBorder="1" applyAlignment="1" applyProtection="1">
      <alignment horizontal="center"/>
    </xf>
    <xf numFmtId="37" fontId="15" fillId="9" borderId="5" xfId="0" applyNumberFormat="1" applyFont="1" applyFill="1" applyBorder="1" applyAlignment="1" applyProtection="1">
      <alignment horizontal="center"/>
      <protection locked="0"/>
    </xf>
    <xf numFmtId="15" fontId="4" fillId="2" borderId="0" xfId="0" applyNumberFormat="1" applyFont="1" applyAlignment="1" applyProtection="1">
      <alignment horizontal="center"/>
    </xf>
  </cellXfs>
  <cellStyles count="3">
    <cellStyle name="Comma" xfId="2" builtinId="3"/>
    <cellStyle name="Normal" xfId="0" builtinId="0"/>
    <cellStyle name="Normal 2" xfId="1"/>
  </cellStyles>
  <dxfs count="2">
    <dxf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16"/>
  <sheetViews>
    <sheetView tabSelected="1" zoomScaleNormal="100" workbookViewId="0">
      <selection activeCell="C33" sqref="C33"/>
    </sheetView>
  </sheetViews>
  <sheetFormatPr defaultColWidth="20.6640625" defaultRowHeight="13.2" x14ac:dyDescent="0.25"/>
  <cols>
    <col min="1" max="1" width="31.6640625" customWidth="1"/>
    <col min="4" max="4" width="20.6640625" style="194"/>
    <col min="5" max="5" width="36.33203125" customWidth="1"/>
  </cols>
  <sheetData>
    <row r="1" spans="1:4" s="7" customFormat="1" ht="18.899999999999999" customHeight="1" x14ac:dyDescent="0.3">
      <c r="A1" s="120" t="s">
        <v>278</v>
      </c>
      <c r="B1" s="120"/>
      <c r="C1" s="120"/>
      <c r="D1" s="188"/>
    </row>
    <row r="2" spans="1:4" s="7" customFormat="1" ht="18.899999999999999" customHeight="1" x14ac:dyDescent="0.3">
      <c r="A2" s="120" t="s">
        <v>17</v>
      </c>
      <c r="B2" s="120"/>
      <c r="C2" s="120"/>
      <c r="D2" s="188"/>
    </row>
    <row r="3" spans="1:4" s="7" customFormat="1" ht="18.899999999999999" customHeight="1" x14ac:dyDescent="0.3">
      <c r="A3" s="120" t="s">
        <v>282</v>
      </c>
      <c r="B3" s="120"/>
      <c r="C3" s="120"/>
      <c r="D3" s="188"/>
    </row>
    <row r="4" spans="1:4" s="7" customFormat="1" ht="18.899999999999999" customHeight="1" x14ac:dyDescent="0.3">
      <c r="A4" s="121"/>
      <c r="B4" s="121"/>
      <c r="C4" s="121"/>
      <c r="D4" s="189"/>
    </row>
    <row r="5" spans="1:4" s="7" customFormat="1" ht="18.899999999999999" customHeight="1" x14ac:dyDescent="0.3">
      <c r="A5" s="122" t="s">
        <v>5</v>
      </c>
      <c r="B5" s="380" t="str">
        <f>(IF(ISBLANK('7990NTP-P'!B1),"",'7990NTP-P'!B1))</f>
        <v/>
      </c>
      <c r="C5" s="380"/>
      <c r="D5" s="189"/>
    </row>
    <row r="6" spans="1:4" s="7" customFormat="1" ht="18.899999999999999" customHeight="1" x14ac:dyDescent="0.3">
      <c r="A6" s="122" t="s">
        <v>18</v>
      </c>
      <c r="B6" s="381" t="str">
        <f>(IF(ISBLANK('7990NTP-P'!B2),"",'7990NTP-P'!B2))</f>
        <v/>
      </c>
      <c r="C6" s="381"/>
      <c r="D6" s="189"/>
    </row>
    <row r="7" spans="1:4" s="7" customFormat="1" ht="18.899999999999999" customHeight="1" x14ac:dyDescent="0.3">
      <c r="A7" s="122" t="s">
        <v>19</v>
      </c>
      <c r="B7" s="381" t="str">
        <f>(IF(ISBLANK('7990NTP-P'!B3),"",'7990NTP-P'!B3))</f>
        <v/>
      </c>
      <c r="C7" s="381"/>
      <c r="D7" s="189"/>
    </row>
    <row r="8" spans="1:4" s="7" customFormat="1" ht="18.899999999999999" customHeight="1" x14ac:dyDescent="0.3">
      <c r="A8" s="122" t="s">
        <v>106</v>
      </c>
      <c r="B8" s="381" t="str">
        <f>(IF(ISBLANK('7990NTP-P'!B4),"",'7990NTP-P'!B4))</f>
        <v/>
      </c>
      <c r="C8" s="381"/>
      <c r="D8" s="189"/>
    </row>
    <row r="9" spans="1:4" s="7" customFormat="1" ht="18.899999999999999" customHeight="1" x14ac:dyDescent="0.3">
      <c r="A9" s="122" t="s">
        <v>162</v>
      </c>
      <c r="B9" s="381" t="str">
        <f>(IF(ISBLANK('7990NTP-P'!B5),"",'7990NTP-P'!B5))</f>
        <v/>
      </c>
      <c r="C9" s="381"/>
      <c r="D9" s="189"/>
    </row>
    <row r="10" spans="1:4" s="7" customFormat="1" ht="18.899999999999999" customHeight="1" thickBot="1" x14ac:dyDescent="0.35">
      <c r="A10" s="121"/>
      <c r="B10" s="121"/>
      <c r="C10" s="121"/>
      <c r="D10" s="189"/>
    </row>
    <row r="11" spans="1:4" s="8" customFormat="1" ht="18.899999999999999" customHeight="1" thickBot="1" x14ac:dyDescent="0.35">
      <c r="A11" s="291" t="s">
        <v>20</v>
      </c>
      <c r="B11" s="292" t="s">
        <v>202</v>
      </c>
      <c r="C11" s="293" t="s">
        <v>21</v>
      </c>
    </row>
    <row r="12" spans="1:4" s="7" customFormat="1" ht="18.899999999999999" customHeight="1" thickBot="1" x14ac:dyDescent="0.35">
      <c r="A12" s="377" t="s">
        <v>41</v>
      </c>
      <c r="B12" s="378"/>
      <c r="C12" s="379"/>
      <c r="D12" s="297"/>
    </row>
    <row r="13" spans="1:4" s="7" customFormat="1" ht="18.899999999999999" customHeight="1" x14ac:dyDescent="0.3">
      <c r="A13" s="294" t="s">
        <v>42</v>
      </c>
      <c r="B13" s="295"/>
      <c r="C13" s="296"/>
    </row>
    <row r="14" spans="1:4" s="7" customFormat="1" ht="18.899999999999999" customHeight="1" x14ac:dyDescent="0.3">
      <c r="A14" s="123" t="s">
        <v>43</v>
      </c>
      <c r="B14" s="13"/>
      <c r="C14" s="190"/>
    </row>
    <row r="15" spans="1:4" s="7" customFormat="1" ht="18.899999999999999" customHeight="1" x14ac:dyDescent="0.3">
      <c r="A15" s="123" t="s">
        <v>44</v>
      </c>
      <c r="B15" s="13"/>
      <c r="C15" s="190"/>
    </row>
    <row r="16" spans="1:4" s="7" customFormat="1" ht="18.899999999999999" customHeight="1" thickBot="1" x14ac:dyDescent="0.35">
      <c r="A16" s="298" t="s">
        <v>45</v>
      </c>
      <c r="B16" s="299"/>
      <c r="C16" s="300"/>
    </row>
    <row r="17" spans="1:4" s="7" customFormat="1" ht="18.899999999999999" customHeight="1" thickBot="1" x14ac:dyDescent="0.35">
      <c r="A17" s="377" t="s">
        <v>22</v>
      </c>
      <c r="B17" s="378"/>
      <c r="C17" s="379"/>
      <c r="D17" s="297"/>
    </row>
    <row r="18" spans="1:4" s="7" customFormat="1" ht="78.599999999999994" thickBot="1" x14ac:dyDescent="0.35">
      <c r="A18" s="125" t="s">
        <v>277</v>
      </c>
      <c r="B18" s="126">
        <f>'FL Info'!E141</f>
        <v>0</v>
      </c>
      <c r="C18" s="191"/>
      <c r="D18" s="15"/>
    </row>
    <row r="19" spans="1:4" s="7" customFormat="1" ht="77.25" customHeight="1" thickBot="1" x14ac:dyDescent="0.35">
      <c r="A19" s="127" t="s">
        <v>279</v>
      </c>
      <c r="B19" s="128">
        <f>'FL Info'!F122+'FL Info'!F123+'FL Info'!F124+'FL Info'!G122+'FL Info'!G123+'FL Info'!G124-'FL Info'!F135-'FL Info'!F138</f>
        <v>0</v>
      </c>
      <c r="C19" s="192"/>
      <c r="D19" s="14"/>
    </row>
    <row r="20" spans="1:4" s="7" customFormat="1" ht="65.25" customHeight="1" thickBot="1" x14ac:dyDescent="0.35">
      <c r="A20" s="129" t="s">
        <v>107</v>
      </c>
      <c r="B20" s="128">
        <f>'FL Info'!F126+'FL Info'!F127+'FL Info'!F128-'FL Info'!F136-'FL Info'!F139</f>
        <v>0</v>
      </c>
      <c r="C20" s="192"/>
    </row>
    <row r="21" spans="1:4" s="7" customFormat="1" ht="65.25" customHeight="1" thickBot="1" x14ac:dyDescent="0.35">
      <c r="A21" s="129" t="s">
        <v>108</v>
      </c>
      <c r="B21" s="128">
        <f>'FL Info'!F130+'FL Info'!F131+'FL Info'!F132-'FL Info'!F137-'FL Info'!F140</f>
        <v>0</v>
      </c>
      <c r="C21" s="192"/>
    </row>
    <row r="22" spans="1:4" s="7" customFormat="1" ht="45.9" customHeight="1" x14ac:dyDescent="0.3">
      <c r="A22" s="130" t="s">
        <v>103</v>
      </c>
      <c r="B22" s="126">
        <f>B19+B20+B21</f>
        <v>0</v>
      </c>
      <c r="C22" s="192"/>
    </row>
    <row r="23" spans="1:4" s="7" customFormat="1" ht="18.899999999999999" customHeight="1" x14ac:dyDescent="0.3">
      <c r="A23" s="123" t="s">
        <v>172</v>
      </c>
      <c r="B23" s="131">
        <f>'FL Info'!D135+'FL Info'!D136+'FL Info'!D137</f>
        <v>0</v>
      </c>
      <c r="C23" s="190"/>
    </row>
    <row r="24" spans="1:4" s="7" customFormat="1" ht="18.899999999999999" customHeight="1" x14ac:dyDescent="0.3">
      <c r="A24" s="123" t="s">
        <v>29</v>
      </c>
      <c r="B24" s="131">
        <f>'FL Info'!D138+'FL Info'!D139+'FL Info'!D140</f>
        <v>0</v>
      </c>
      <c r="C24" s="190"/>
    </row>
    <row r="25" spans="1:4" s="7" customFormat="1" ht="18.899999999999999" customHeight="1" x14ac:dyDescent="0.3">
      <c r="A25" s="123" t="s">
        <v>23</v>
      </c>
      <c r="B25" s="132">
        <f>'7990NTP-P'!E51</f>
        <v>0</v>
      </c>
      <c r="C25" s="190"/>
    </row>
    <row r="26" spans="1:4" s="7" customFormat="1" ht="18.899999999999999" customHeight="1" x14ac:dyDescent="0.3">
      <c r="A26" s="123" t="s">
        <v>24</v>
      </c>
      <c r="B26" s="132">
        <f>'7990NTP-P'!E52</f>
        <v>0</v>
      </c>
      <c r="C26" s="190"/>
    </row>
    <row r="27" spans="1:4" s="7" customFormat="1" ht="18.899999999999999" customHeight="1" x14ac:dyDescent="0.3">
      <c r="A27" s="123" t="s">
        <v>25</v>
      </c>
      <c r="B27" s="132">
        <f>'7990NTP-P'!E53</f>
        <v>0</v>
      </c>
      <c r="C27" s="190"/>
    </row>
    <row r="28" spans="1:4" s="7" customFormat="1" ht="18.899999999999999" customHeight="1" thickBot="1" x14ac:dyDescent="0.35">
      <c r="A28" s="301"/>
      <c r="B28" s="302"/>
      <c r="C28" s="303"/>
    </row>
    <row r="29" spans="1:4" s="7" customFormat="1" ht="18.899999999999999" customHeight="1" thickBot="1" x14ac:dyDescent="0.35">
      <c r="A29" s="377" t="s">
        <v>26</v>
      </c>
      <c r="B29" s="378"/>
      <c r="C29" s="379"/>
      <c r="D29" s="297"/>
    </row>
    <row r="30" spans="1:4" ht="18.899999999999999" customHeight="1" x14ac:dyDescent="0.3">
      <c r="A30" s="304" t="s">
        <v>27</v>
      </c>
      <c r="B30" s="305" t="s">
        <v>28</v>
      </c>
      <c r="C30" s="306" t="s">
        <v>204</v>
      </c>
      <c r="D30"/>
    </row>
    <row r="31" spans="1:4" ht="18.899999999999999" customHeight="1" x14ac:dyDescent="0.3">
      <c r="A31" s="286" t="s">
        <v>9</v>
      </c>
      <c r="B31" s="124">
        <v>13.8</v>
      </c>
      <c r="C31" s="133">
        <v>13.8</v>
      </c>
      <c r="D31"/>
    </row>
    <row r="32" spans="1:4" ht="18.899999999999999" customHeight="1" x14ac:dyDescent="0.3">
      <c r="A32" s="286" t="s">
        <v>10</v>
      </c>
      <c r="B32" s="124">
        <v>18.43</v>
      </c>
      <c r="C32" s="133">
        <v>18.43</v>
      </c>
      <c r="D32"/>
    </row>
    <row r="33" spans="1:4" ht="18.899999999999999" customHeight="1" thickBot="1" x14ac:dyDescent="0.35">
      <c r="A33" s="287" t="s">
        <v>11</v>
      </c>
      <c r="B33" s="134">
        <v>6.07</v>
      </c>
      <c r="C33" s="133">
        <v>6.07</v>
      </c>
      <c r="D33"/>
    </row>
    <row r="34" spans="1:4" x14ac:dyDescent="0.25">
      <c r="A34" s="135"/>
      <c r="B34" s="135"/>
      <c r="C34" s="135"/>
      <c r="D34" s="193"/>
    </row>
    <row r="35" spans="1:4" x14ac:dyDescent="0.25">
      <c r="A35" s="376" t="s">
        <v>242</v>
      </c>
      <c r="B35" s="376"/>
      <c r="C35" s="376"/>
      <c r="D35" s="376"/>
    </row>
    <row r="36" spans="1:4" x14ac:dyDescent="0.25">
      <c r="A36" s="376"/>
      <c r="B36" s="376"/>
      <c r="C36" s="376"/>
      <c r="D36" s="376"/>
    </row>
    <row r="37" spans="1:4" x14ac:dyDescent="0.25">
      <c r="A37" s="187" t="s">
        <v>203</v>
      </c>
      <c r="B37" s="135"/>
      <c r="C37" s="135"/>
      <c r="D37" s="193"/>
    </row>
    <row r="38" spans="1:4" x14ac:dyDescent="0.25">
      <c r="A38" s="135"/>
      <c r="B38" s="135"/>
      <c r="C38" s="135"/>
      <c r="D38" s="193"/>
    </row>
    <row r="39" spans="1:4" x14ac:dyDescent="0.25">
      <c r="A39" s="135"/>
      <c r="B39" s="135"/>
      <c r="C39" s="135"/>
      <c r="D39" s="193"/>
    </row>
    <row r="40" spans="1:4" x14ac:dyDescent="0.25">
      <c r="A40" s="135"/>
      <c r="B40" s="135"/>
      <c r="C40" s="135"/>
      <c r="D40" s="193"/>
    </row>
    <row r="41" spans="1:4" x14ac:dyDescent="0.25">
      <c r="A41" s="135"/>
      <c r="B41" s="135"/>
      <c r="C41" s="135"/>
      <c r="D41" s="193"/>
    </row>
    <row r="42" spans="1:4" x14ac:dyDescent="0.25">
      <c r="A42" s="135"/>
      <c r="B42" s="135"/>
      <c r="C42" s="135"/>
      <c r="D42" s="193"/>
    </row>
    <row r="43" spans="1:4" x14ac:dyDescent="0.25">
      <c r="A43" s="135"/>
      <c r="B43" s="135"/>
      <c r="C43" s="135"/>
      <c r="D43" s="193"/>
    </row>
    <row r="44" spans="1:4" x14ac:dyDescent="0.25">
      <c r="A44" s="135"/>
      <c r="B44" s="135"/>
      <c r="C44" s="135"/>
      <c r="D44" s="193"/>
    </row>
    <row r="45" spans="1:4" x14ac:dyDescent="0.25">
      <c r="A45" s="135"/>
      <c r="B45" s="135"/>
      <c r="C45" s="135"/>
      <c r="D45" s="193"/>
    </row>
    <row r="46" spans="1:4" x14ac:dyDescent="0.25">
      <c r="A46" s="135"/>
      <c r="B46" s="135"/>
      <c r="C46" s="135"/>
      <c r="D46" s="193"/>
    </row>
    <row r="47" spans="1:4" x14ac:dyDescent="0.25">
      <c r="A47" s="135"/>
      <c r="B47" s="135"/>
      <c r="C47" s="135"/>
      <c r="D47" s="193"/>
    </row>
    <row r="48" spans="1:4" x14ac:dyDescent="0.25">
      <c r="A48" s="135"/>
      <c r="B48" s="135"/>
      <c r="C48" s="135"/>
      <c r="D48" s="193"/>
    </row>
    <row r="49" spans="1:4" x14ac:dyDescent="0.25">
      <c r="A49" s="135"/>
      <c r="B49" s="135"/>
      <c r="C49" s="135"/>
      <c r="D49" s="193"/>
    </row>
    <row r="50" spans="1:4" x14ac:dyDescent="0.25">
      <c r="A50" s="135"/>
      <c r="B50" s="135"/>
      <c r="C50" s="135"/>
      <c r="D50" s="193"/>
    </row>
    <row r="51" spans="1:4" x14ac:dyDescent="0.25">
      <c r="A51" s="135"/>
      <c r="B51" s="135"/>
      <c r="C51" s="135"/>
      <c r="D51" s="193"/>
    </row>
    <row r="52" spans="1:4" x14ac:dyDescent="0.25">
      <c r="A52" s="135"/>
      <c r="B52" s="135"/>
      <c r="C52" s="135"/>
      <c r="D52" s="193"/>
    </row>
    <row r="53" spans="1:4" x14ac:dyDescent="0.25">
      <c r="A53" s="135"/>
      <c r="B53" s="135"/>
      <c r="C53" s="135"/>
      <c r="D53" s="193"/>
    </row>
    <row r="54" spans="1:4" x14ac:dyDescent="0.25">
      <c r="A54" s="135"/>
      <c r="B54" s="135"/>
      <c r="C54" s="135"/>
      <c r="D54" s="193"/>
    </row>
    <row r="55" spans="1:4" x14ac:dyDescent="0.25">
      <c r="A55" s="135"/>
      <c r="B55" s="135"/>
      <c r="C55" s="135"/>
      <c r="D55" s="193"/>
    </row>
    <row r="56" spans="1:4" x14ac:dyDescent="0.25">
      <c r="A56" s="135"/>
      <c r="B56" s="135"/>
      <c r="C56" s="135"/>
      <c r="D56" s="193"/>
    </row>
    <row r="57" spans="1:4" x14ac:dyDescent="0.25">
      <c r="A57" s="135"/>
      <c r="B57" s="135"/>
      <c r="C57" s="135"/>
      <c r="D57" s="193"/>
    </row>
    <row r="58" spans="1:4" x14ac:dyDescent="0.25">
      <c r="A58" s="135"/>
      <c r="B58" s="135"/>
      <c r="C58" s="135"/>
      <c r="D58" s="193"/>
    </row>
    <row r="59" spans="1:4" x14ac:dyDescent="0.25">
      <c r="A59" s="135"/>
      <c r="B59" s="135"/>
      <c r="C59" s="135"/>
      <c r="D59" s="193"/>
    </row>
    <row r="60" spans="1:4" x14ac:dyDescent="0.25">
      <c r="A60" s="135"/>
      <c r="B60" s="135"/>
      <c r="C60" s="135"/>
      <c r="D60" s="193"/>
    </row>
    <row r="61" spans="1:4" x14ac:dyDescent="0.25">
      <c r="A61" s="135"/>
      <c r="B61" s="135"/>
      <c r="C61" s="135"/>
      <c r="D61" s="193"/>
    </row>
    <row r="62" spans="1:4" x14ac:dyDescent="0.25">
      <c r="A62" s="135"/>
      <c r="B62" s="135"/>
      <c r="C62" s="135"/>
      <c r="D62" s="193"/>
    </row>
    <row r="63" spans="1:4" x14ac:dyDescent="0.25">
      <c r="A63" s="135"/>
      <c r="B63" s="135"/>
      <c r="C63" s="135"/>
      <c r="D63" s="193"/>
    </row>
    <row r="64" spans="1:4" x14ac:dyDescent="0.25">
      <c r="A64" s="135"/>
      <c r="B64" s="135"/>
      <c r="C64" s="135"/>
      <c r="D64" s="193"/>
    </row>
    <row r="65" spans="1:4" x14ac:dyDescent="0.25">
      <c r="A65" s="135"/>
      <c r="B65" s="135"/>
      <c r="C65" s="135"/>
      <c r="D65" s="193"/>
    </row>
    <row r="66" spans="1:4" x14ac:dyDescent="0.25">
      <c r="A66" s="135"/>
      <c r="B66" s="135"/>
      <c r="C66" s="135"/>
      <c r="D66" s="193"/>
    </row>
    <row r="67" spans="1:4" x14ac:dyDescent="0.25">
      <c r="A67" s="135"/>
      <c r="B67" s="135"/>
      <c r="C67" s="135"/>
      <c r="D67" s="193"/>
    </row>
    <row r="68" spans="1:4" x14ac:dyDescent="0.25">
      <c r="A68" s="135"/>
      <c r="B68" s="135"/>
      <c r="C68" s="135"/>
      <c r="D68" s="193"/>
    </row>
    <row r="69" spans="1:4" x14ac:dyDescent="0.25">
      <c r="A69" s="135"/>
      <c r="B69" s="135"/>
      <c r="C69" s="135"/>
      <c r="D69" s="193"/>
    </row>
    <row r="70" spans="1:4" x14ac:dyDescent="0.25">
      <c r="A70" s="135"/>
      <c r="B70" s="135"/>
      <c r="C70" s="135"/>
      <c r="D70" s="193"/>
    </row>
    <row r="71" spans="1:4" x14ac:dyDescent="0.25">
      <c r="A71" s="135"/>
      <c r="B71" s="135"/>
      <c r="C71" s="135"/>
      <c r="D71" s="193"/>
    </row>
    <row r="72" spans="1:4" x14ac:dyDescent="0.25">
      <c r="A72" s="135"/>
      <c r="B72" s="135"/>
      <c r="C72" s="135"/>
      <c r="D72" s="193"/>
    </row>
    <row r="73" spans="1:4" x14ac:dyDescent="0.25">
      <c r="A73" s="135"/>
      <c r="B73" s="135"/>
      <c r="C73" s="135"/>
      <c r="D73" s="193"/>
    </row>
    <row r="74" spans="1:4" x14ac:dyDescent="0.25">
      <c r="A74" s="135"/>
      <c r="B74" s="135"/>
      <c r="C74" s="135"/>
      <c r="D74" s="193"/>
    </row>
    <row r="75" spans="1:4" x14ac:dyDescent="0.25">
      <c r="A75" s="135"/>
      <c r="B75" s="135"/>
      <c r="C75" s="135"/>
      <c r="D75" s="193"/>
    </row>
    <row r="76" spans="1:4" x14ac:dyDescent="0.25">
      <c r="A76" s="135"/>
      <c r="B76" s="135"/>
      <c r="C76" s="135"/>
      <c r="D76" s="193"/>
    </row>
    <row r="77" spans="1:4" x14ac:dyDescent="0.25">
      <c r="A77" s="135"/>
      <c r="B77" s="135"/>
      <c r="C77" s="135"/>
      <c r="D77" s="193"/>
    </row>
    <row r="78" spans="1:4" x14ac:dyDescent="0.25">
      <c r="A78" s="135"/>
      <c r="B78" s="135"/>
      <c r="C78" s="135"/>
      <c r="D78" s="193"/>
    </row>
    <row r="79" spans="1:4" x14ac:dyDescent="0.25">
      <c r="A79" s="135"/>
      <c r="B79" s="135"/>
      <c r="C79" s="135"/>
      <c r="D79" s="193"/>
    </row>
    <row r="80" spans="1:4" x14ac:dyDescent="0.25">
      <c r="A80" s="135"/>
      <c r="B80" s="135"/>
      <c r="C80" s="135"/>
      <c r="D80" s="193"/>
    </row>
    <row r="81" spans="1:4" x14ac:dyDescent="0.25">
      <c r="A81" s="135"/>
      <c r="B81" s="135"/>
      <c r="C81" s="135"/>
      <c r="D81" s="193"/>
    </row>
    <row r="82" spans="1:4" x14ac:dyDescent="0.25">
      <c r="A82" s="135"/>
      <c r="B82" s="135"/>
      <c r="C82" s="135"/>
      <c r="D82" s="193"/>
    </row>
    <row r="83" spans="1:4" x14ac:dyDescent="0.25">
      <c r="A83" s="135"/>
      <c r="B83" s="135"/>
      <c r="C83" s="135"/>
      <c r="D83" s="193"/>
    </row>
    <row r="84" spans="1:4" x14ac:dyDescent="0.25">
      <c r="A84" s="135"/>
      <c r="B84" s="135"/>
      <c r="C84" s="135"/>
      <c r="D84" s="193"/>
    </row>
    <row r="85" spans="1:4" x14ac:dyDescent="0.25">
      <c r="A85" s="135"/>
      <c r="B85" s="135"/>
      <c r="C85" s="135"/>
      <c r="D85" s="193"/>
    </row>
    <row r="86" spans="1:4" x14ac:dyDescent="0.25">
      <c r="A86" s="135"/>
      <c r="B86" s="135"/>
      <c r="C86" s="135"/>
      <c r="D86" s="193"/>
    </row>
    <row r="87" spans="1:4" x14ac:dyDescent="0.25">
      <c r="A87" s="135"/>
      <c r="B87" s="135"/>
      <c r="C87" s="135"/>
      <c r="D87" s="193"/>
    </row>
    <row r="88" spans="1:4" x14ac:dyDescent="0.25">
      <c r="A88" s="135"/>
      <c r="B88" s="135"/>
      <c r="C88" s="135"/>
      <c r="D88" s="193"/>
    </row>
    <row r="89" spans="1:4" x14ac:dyDescent="0.25">
      <c r="A89" s="135"/>
      <c r="B89" s="135"/>
      <c r="C89" s="135"/>
      <c r="D89" s="193"/>
    </row>
    <row r="90" spans="1:4" x14ac:dyDescent="0.25">
      <c r="A90" s="135"/>
      <c r="B90" s="135"/>
      <c r="C90" s="135"/>
      <c r="D90" s="193"/>
    </row>
    <row r="91" spans="1:4" x14ac:dyDescent="0.25">
      <c r="A91" s="135"/>
      <c r="B91" s="135"/>
      <c r="C91" s="135"/>
      <c r="D91" s="193"/>
    </row>
    <row r="92" spans="1:4" x14ac:dyDescent="0.25">
      <c r="A92" s="135"/>
      <c r="B92" s="135"/>
      <c r="C92" s="135"/>
      <c r="D92" s="193"/>
    </row>
    <row r="93" spans="1:4" x14ac:dyDescent="0.25">
      <c r="A93" s="135"/>
      <c r="B93" s="135"/>
      <c r="C93" s="135"/>
      <c r="D93" s="193"/>
    </row>
    <row r="94" spans="1:4" x14ac:dyDescent="0.25">
      <c r="A94" s="135"/>
      <c r="B94" s="135"/>
      <c r="C94" s="135"/>
      <c r="D94" s="193"/>
    </row>
    <row r="95" spans="1:4" x14ac:dyDescent="0.25">
      <c r="A95" s="135"/>
      <c r="B95" s="135"/>
      <c r="C95" s="135"/>
      <c r="D95" s="193"/>
    </row>
    <row r="96" spans="1:4" x14ac:dyDescent="0.25">
      <c r="A96" s="135"/>
      <c r="B96" s="135"/>
      <c r="C96" s="135"/>
      <c r="D96" s="193"/>
    </row>
    <row r="97" spans="1:4" x14ac:dyDescent="0.25">
      <c r="A97" s="135"/>
      <c r="B97" s="135"/>
      <c r="C97" s="135"/>
      <c r="D97" s="193"/>
    </row>
    <row r="98" spans="1:4" x14ac:dyDescent="0.25">
      <c r="A98" s="135"/>
      <c r="B98" s="135"/>
      <c r="C98" s="135"/>
      <c r="D98" s="193"/>
    </row>
    <row r="99" spans="1:4" x14ac:dyDescent="0.25">
      <c r="A99" s="135"/>
      <c r="B99" s="135"/>
      <c r="C99" s="135"/>
      <c r="D99" s="193"/>
    </row>
    <row r="100" spans="1:4" x14ac:dyDescent="0.25">
      <c r="A100" s="135"/>
      <c r="B100" s="135"/>
      <c r="C100" s="135"/>
      <c r="D100" s="193"/>
    </row>
    <row r="101" spans="1:4" x14ac:dyDescent="0.25">
      <c r="A101" s="135"/>
      <c r="B101" s="135"/>
      <c r="C101" s="135"/>
      <c r="D101" s="193"/>
    </row>
    <row r="102" spans="1:4" x14ac:dyDescent="0.25">
      <c r="A102" s="135"/>
      <c r="B102" s="135"/>
      <c r="C102" s="135"/>
      <c r="D102" s="193"/>
    </row>
    <row r="103" spans="1:4" x14ac:dyDescent="0.25">
      <c r="A103" s="135"/>
      <c r="B103" s="135"/>
      <c r="C103" s="135"/>
      <c r="D103" s="193"/>
    </row>
    <row r="104" spans="1:4" x14ac:dyDescent="0.25">
      <c r="A104" s="135"/>
      <c r="B104" s="135"/>
      <c r="C104" s="135"/>
      <c r="D104" s="193"/>
    </row>
    <row r="105" spans="1:4" x14ac:dyDescent="0.25">
      <c r="A105" s="135"/>
      <c r="B105" s="135"/>
      <c r="C105" s="135"/>
      <c r="D105" s="193"/>
    </row>
    <row r="106" spans="1:4" x14ac:dyDescent="0.25">
      <c r="A106" s="135"/>
      <c r="B106" s="135"/>
      <c r="C106" s="135"/>
      <c r="D106" s="193"/>
    </row>
    <row r="107" spans="1:4" x14ac:dyDescent="0.25">
      <c r="A107" s="135"/>
      <c r="B107" s="135"/>
      <c r="C107" s="135"/>
      <c r="D107" s="193"/>
    </row>
    <row r="108" spans="1:4" x14ac:dyDescent="0.25">
      <c r="A108" s="135"/>
      <c r="B108" s="135"/>
      <c r="C108" s="135"/>
      <c r="D108" s="193"/>
    </row>
    <row r="109" spans="1:4" x14ac:dyDescent="0.25">
      <c r="A109" s="135"/>
      <c r="B109" s="135"/>
      <c r="C109" s="135"/>
      <c r="D109" s="193"/>
    </row>
    <row r="110" spans="1:4" x14ac:dyDescent="0.25">
      <c r="A110" s="135"/>
      <c r="B110" s="135"/>
      <c r="C110" s="135"/>
      <c r="D110" s="193"/>
    </row>
    <row r="111" spans="1:4" x14ac:dyDescent="0.25">
      <c r="A111" s="135"/>
      <c r="B111" s="135"/>
      <c r="C111" s="135"/>
      <c r="D111" s="193"/>
    </row>
    <row r="112" spans="1:4" x14ac:dyDescent="0.25">
      <c r="A112" s="135"/>
      <c r="B112" s="135"/>
      <c r="C112" s="135"/>
      <c r="D112" s="193"/>
    </row>
    <row r="113" spans="1:4" x14ac:dyDescent="0.25">
      <c r="A113" s="135"/>
      <c r="B113" s="135"/>
      <c r="C113" s="135"/>
      <c r="D113" s="193"/>
    </row>
    <row r="114" spans="1:4" x14ac:dyDescent="0.25">
      <c r="A114" s="135"/>
      <c r="B114" s="135"/>
      <c r="C114" s="135"/>
      <c r="D114" s="193"/>
    </row>
    <row r="115" spans="1:4" x14ac:dyDescent="0.25">
      <c r="A115" s="135"/>
      <c r="B115" s="135"/>
      <c r="C115" s="135"/>
      <c r="D115" s="193"/>
    </row>
    <row r="116" spans="1:4" x14ac:dyDescent="0.25">
      <c r="A116" s="135"/>
      <c r="B116" s="135"/>
      <c r="C116" s="135"/>
      <c r="D116" s="193"/>
    </row>
    <row r="117" spans="1:4" x14ac:dyDescent="0.25">
      <c r="A117" s="135"/>
      <c r="B117" s="135"/>
      <c r="C117" s="135"/>
      <c r="D117" s="193"/>
    </row>
    <row r="118" spans="1:4" x14ac:dyDescent="0.25">
      <c r="A118" s="135"/>
      <c r="B118" s="135"/>
      <c r="C118" s="135"/>
      <c r="D118" s="193"/>
    </row>
    <row r="119" spans="1:4" x14ac:dyDescent="0.25">
      <c r="A119" s="135"/>
      <c r="B119" s="135"/>
      <c r="C119" s="135"/>
      <c r="D119" s="193"/>
    </row>
    <row r="120" spans="1:4" x14ac:dyDescent="0.25">
      <c r="A120" s="135"/>
      <c r="B120" s="135"/>
      <c r="C120" s="135"/>
      <c r="D120" s="193"/>
    </row>
    <row r="121" spans="1:4" x14ac:dyDescent="0.25">
      <c r="A121" s="135"/>
      <c r="B121" s="135"/>
      <c r="C121" s="135"/>
      <c r="D121" s="193"/>
    </row>
    <row r="122" spans="1:4" x14ac:dyDescent="0.25">
      <c r="A122" s="135"/>
      <c r="B122" s="135"/>
      <c r="C122" s="135"/>
      <c r="D122" s="193"/>
    </row>
    <row r="123" spans="1:4" x14ac:dyDescent="0.25">
      <c r="A123" s="135"/>
      <c r="B123" s="135"/>
      <c r="C123" s="135"/>
      <c r="D123" s="193"/>
    </row>
    <row r="124" spans="1:4" x14ac:dyDescent="0.25">
      <c r="A124" s="135"/>
      <c r="B124" s="135"/>
      <c r="C124" s="135"/>
      <c r="D124" s="193"/>
    </row>
    <row r="125" spans="1:4" x14ac:dyDescent="0.25">
      <c r="A125" s="135"/>
      <c r="B125" s="135"/>
      <c r="C125" s="135"/>
      <c r="D125" s="193"/>
    </row>
    <row r="126" spans="1:4" x14ac:dyDescent="0.25">
      <c r="A126" s="135"/>
      <c r="B126" s="135"/>
      <c r="C126" s="135"/>
      <c r="D126" s="193"/>
    </row>
    <row r="127" spans="1:4" x14ac:dyDescent="0.25">
      <c r="A127" s="135"/>
      <c r="B127" s="135"/>
      <c r="C127" s="135"/>
      <c r="D127" s="193"/>
    </row>
    <row r="128" spans="1:4" x14ac:dyDescent="0.25">
      <c r="A128" s="135"/>
      <c r="B128" s="135"/>
      <c r="C128" s="135"/>
      <c r="D128" s="193"/>
    </row>
    <row r="129" spans="1:4" x14ac:dyDescent="0.25">
      <c r="A129" s="135"/>
      <c r="B129" s="135"/>
      <c r="C129" s="135"/>
      <c r="D129" s="193"/>
    </row>
    <row r="130" spans="1:4" x14ac:dyDescent="0.25">
      <c r="A130" s="135"/>
      <c r="B130" s="135"/>
      <c r="C130" s="135"/>
      <c r="D130" s="193"/>
    </row>
    <row r="131" spans="1:4" x14ac:dyDescent="0.25">
      <c r="A131" s="135"/>
      <c r="B131" s="135"/>
      <c r="C131" s="135"/>
      <c r="D131" s="193"/>
    </row>
    <row r="132" spans="1:4" x14ac:dyDescent="0.25">
      <c r="A132" s="135"/>
      <c r="B132" s="135"/>
      <c r="C132" s="135"/>
      <c r="D132" s="193"/>
    </row>
    <row r="133" spans="1:4" x14ac:dyDescent="0.25">
      <c r="A133" s="135"/>
      <c r="B133" s="135"/>
      <c r="C133" s="135"/>
      <c r="D133" s="193"/>
    </row>
    <row r="134" spans="1:4" x14ac:dyDescent="0.25">
      <c r="A134" s="135"/>
      <c r="B134" s="135"/>
      <c r="C134" s="135"/>
      <c r="D134" s="193"/>
    </row>
    <row r="135" spans="1:4" x14ac:dyDescent="0.25">
      <c r="A135" s="135"/>
      <c r="B135" s="135"/>
      <c r="C135" s="135"/>
      <c r="D135" s="193"/>
    </row>
    <row r="136" spans="1:4" x14ac:dyDescent="0.25">
      <c r="A136" s="135"/>
      <c r="B136" s="135"/>
      <c r="C136" s="135"/>
      <c r="D136" s="193"/>
    </row>
    <row r="137" spans="1:4" x14ac:dyDescent="0.25">
      <c r="A137" s="135"/>
      <c r="B137" s="135"/>
      <c r="C137" s="135"/>
      <c r="D137" s="193"/>
    </row>
    <row r="138" spans="1:4" x14ac:dyDescent="0.25">
      <c r="A138" s="135"/>
      <c r="B138" s="135"/>
      <c r="C138" s="135"/>
      <c r="D138" s="193"/>
    </row>
    <row r="139" spans="1:4" x14ac:dyDescent="0.25">
      <c r="A139" s="135"/>
      <c r="B139" s="135"/>
      <c r="C139" s="135"/>
      <c r="D139" s="193"/>
    </row>
    <row r="140" spans="1:4" x14ac:dyDescent="0.25">
      <c r="A140" s="135"/>
      <c r="B140" s="135"/>
      <c r="C140" s="135"/>
      <c r="D140" s="193"/>
    </row>
    <row r="141" spans="1:4" x14ac:dyDescent="0.25">
      <c r="A141" s="135"/>
      <c r="B141" s="135"/>
      <c r="C141" s="135"/>
      <c r="D141" s="193"/>
    </row>
    <row r="142" spans="1:4" x14ac:dyDescent="0.25">
      <c r="A142" s="135"/>
      <c r="B142" s="135"/>
      <c r="C142" s="135"/>
      <c r="D142" s="193"/>
    </row>
    <row r="143" spans="1:4" x14ac:dyDescent="0.25">
      <c r="A143" s="135"/>
      <c r="B143" s="135"/>
      <c r="C143" s="135"/>
      <c r="D143" s="193"/>
    </row>
    <row r="144" spans="1:4" x14ac:dyDescent="0.25">
      <c r="A144" s="135"/>
      <c r="B144" s="135"/>
      <c r="C144" s="135"/>
      <c r="D144" s="193"/>
    </row>
    <row r="145" spans="1:4" x14ac:dyDescent="0.25">
      <c r="A145" s="135"/>
      <c r="B145" s="135"/>
      <c r="C145" s="135"/>
      <c r="D145" s="193"/>
    </row>
    <row r="146" spans="1:4" x14ac:dyDescent="0.25">
      <c r="A146" s="135"/>
      <c r="B146" s="135"/>
      <c r="C146" s="135"/>
      <c r="D146" s="193"/>
    </row>
    <row r="147" spans="1:4" x14ac:dyDescent="0.25">
      <c r="A147" s="135"/>
      <c r="B147" s="135"/>
      <c r="C147" s="135"/>
      <c r="D147" s="193"/>
    </row>
    <row r="148" spans="1:4" x14ac:dyDescent="0.25">
      <c r="A148" s="135"/>
      <c r="B148" s="135"/>
      <c r="C148" s="135"/>
      <c r="D148" s="193"/>
    </row>
    <row r="149" spans="1:4" x14ac:dyDescent="0.25">
      <c r="A149" s="135"/>
      <c r="B149" s="135"/>
      <c r="C149" s="135"/>
      <c r="D149" s="193"/>
    </row>
    <row r="150" spans="1:4" x14ac:dyDescent="0.25">
      <c r="A150" s="135"/>
      <c r="B150" s="135"/>
      <c r="C150" s="135"/>
      <c r="D150" s="193"/>
    </row>
    <row r="151" spans="1:4" x14ac:dyDescent="0.25">
      <c r="A151" s="135"/>
      <c r="B151" s="135"/>
      <c r="C151" s="135"/>
      <c r="D151" s="193"/>
    </row>
    <row r="152" spans="1:4" x14ac:dyDescent="0.25">
      <c r="A152" s="135"/>
      <c r="B152" s="135"/>
      <c r="C152" s="135"/>
      <c r="D152" s="193"/>
    </row>
    <row r="153" spans="1:4" x14ac:dyDescent="0.25">
      <c r="A153" s="135"/>
      <c r="B153" s="135"/>
      <c r="C153" s="135"/>
      <c r="D153" s="193"/>
    </row>
    <row r="154" spans="1:4" x14ac:dyDescent="0.25">
      <c r="A154" s="135"/>
      <c r="B154" s="135"/>
      <c r="C154" s="135"/>
      <c r="D154" s="193"/>
    </row>
    <row r="155" spans="1:4" x14ac:dyDescent="0.25">
      <c r="A155" s="135"/>
      <c r="B155" s="135"/>
      <c r="C155" s="135"/>
      <c r="D155" s="193"/>
    </row>
    <row r="156" spans="1:4" x14ac:dyDescent="0.25">
      <c r="A156" s="135"/>
      <c r="B156" s="135"/>
      <c r="C156" s="135"/>
      <c r="D156" s="193"/>
    </row>
    <row r="157" spans="1:4" x14ac:dyDescent="0.25">
      <c r="A157" s="135"/>
      <c r="B157" s="135"/>
      <c r="C157" s="135"/>
      <c r="D157" s="193"/>
    </row>
    <row r="158" spans="1:4" x14ac:dyDescent="0.25">
      <c r="A158" s="135"/>
      <c r="B158" s="135"/>
      <c r="C158" s="135"/>
      <c r="D158" s="193"/>
    </row>
    <row r="159" spans="1:4" x14ac:dyDescent="0.25">
      <c r="A159" s="135"/>
      <c r="B159" s="135"/>
      <c r="C159" s="135"/>
      <c r="D159" s="193"/>
    </row>
    <row r="160" spans="1:4" x14ac:dyDescent="0.25">
      <c r="A160" s="135"/>
      <c r="B160" s="135"/>
      <c r="C160" s="135"/>
      <c r="D160" s="193"/>
    </row>
    <row r="161" spans="1:4" x14ac:dyDescent="0.25">
      <c r="A161" s="135"/>
      <c r="B161" s="135"/>
      <c r="C161" s="135"/>
      <c r="D161" s="193"/>
    </row>
    <row r="162" spans="1:4" x14ac:dyDescent="0.25">
      <c r="A162" s="135"/>
      <c r="B162" s="135"/>
      <c r="C162" s="135"/>
      <c r="D162" s="193"/>
    </row>
    <row r="163" spans="1:4" x14ac:dyDescent="0.25">
      <c r="A163" s="135"/>
      <c r="B163" s="135"/>
      <c r="C163" s="135"/>
      <c r="D163" s="193"/>
    </row>
    <row r="164" spans="1:4" x14ac:dyDescent="0.25">
      <c r="A164" s="135"/>
      <c r="B164" s="135"/>
      <c r="C164" s="135"/>
      <c r="D164" s="193"/>
    </row>
    <row r="165" spans="1:4" x14ac:dyDescent="0.25">
      <c r="A165" s="135"/>
      <c r="B165" s="135"/>
      <c r="C165" s="135"/>
      <c r="D165" s="193"/>
    </row>
    <row r="166" spans="1:4" x14ac:dyDescent="0.25">
      <c r="A166" s="135"/>
      <c r="B166" s="135"/>
      <c r="C166" s="135"/>
      <c r="D166" s="193"/>
    </row>
    <row r="167" spans="1:4" x14ac:dyDescent="0.25">
      <c r="A167" s="135"/>
      <c r="B167" s="135"/>
      <c r="C167" s="135"/>
      <c r="D167" s="193"/>
    </row>
    <row r="168" spans="1:4" x14ac:dyDescent="0.25">
      <c r="A168" s="135"/>
      <c r="B168" s="135"/>
      <c r="C168" s="135"/>
      <c r="D168" s="193"/>
    </row>
    <row r="169" spans="1:4" x14ac:dyDescent="0.25">
      <c r="A169" s="135"/>
      <c r="B169" s="135"/>
      <c r="C169" s="135"/>
      <c r="D169" s="193"/>
    </row>
    <row r="170" spans="1:4" x14ac:dyDescent="0.25">
      <c r="A170" s="135"/>
      <c r="B170" s="135"/>
      <c r="C170" s="135"/>
      <c r="D170" s="193"/>
    </row>
    <row r="171" spans="1:4" x14ac:dyDescent="0.25">
      <c r="A171" s="135"/>
      <c r="B171" s="135"/>
      <c r="C171" s="135"/>
      <c r="D171" s="193"/>
    </row>
    <row r="172" spans="1:4" x14ac:dyDescent="0.25">
      <c r="A172" s="135"/>
      <c r="B172" s="135"/>
      <c r="C172" s="135"/>
      <c r="D172" s="193"/>
    </row>
    <row r="173" spans="1:4" x14ac:dyDescent="0.25">
      <c r="A173" s="135"/>
      <c r="B173" s="135"/>
      <c r="C173" s="135"/>
      <c r="D173" s="193"/>
    </row>
    <row r="174" spans="1:4" x14ac:dyDescent="0.25">
      <c r="A174" s="135"/>
      <c r="B174" s="135"/>
      <c r="C174" s="135"/>
      <c r="D174" s="193"/>
    </row>
    <row r="175" spans="1:4" x14ac:dyDescent="0.25">
      <c r="A175" s="135"/>
      <c r="B175" s="135"/>
      <c r="C175" s="135"/>
      <c r="D175" s="193"/>
    </row>
    <row r="176" spans="1:4" x14ac:dyDescent="0.25">
      <c r="A176" s="135"/>
      <c r="B176" s="135"/>
      <c r="C176" s="135"/>
      <c r="D176" s="193"/>
    </row>
    <row r="177" spans="1:4" x14ac:dyDescent="0.25">
      <c r="A177" s="135"/>
      <c r="B177" s="135"/>
      <c r="C177" s="135"/>
      <c r="D177" s="193"/>
    </row>
    <row r="178" spans="1:4" x14ac:dyDescent="0.25">
      <c r="A178" s="135"/>
      <c r="B178" s="135"/>
      <c r="C178" s="135"/>
      <c r="D178" s="193"/>
    </row>
    <row r="179" spans="1:4" x14ac:dyDescent="0.25">
      <c r="A179" s="135"/>
      <c r="B179" s="135"/>
      <c r="C179" s="135"/>
      <c r="D179" s="193"/>
    </row>
    <row r="180" spans="1:4" x14ac:dyDescent="0.25">
      <c r="A180" s="135"/>
      <c r="B180" s="135"/>
      <c r="C180" s="135"/>
      <c r="D180" s="193"/>
    </row>
    <row r="181" spans="1:4" x14ac:dyDescent="0.25">
      <c r="A181" s="135"/>
      <c r="B181" s="135"/>
      <c r="C181" s="135"/>
      <c r="D181" s="193"/>
    </row>
    <row r="182" spans="1:4" x14ac:dyDescent="0.25">
      <c r="A182" s="135"/>
      <c r="B182" s="135"/>
      <c r="C182" s="135"/>
      <c r="D182" s="193"/>
    </row>
    <row r="183" spans="1:4" x14ac:dyDescent="0.25">
      <c r="A183" s="135"/>
      <c r="B183" s="135"/>
      <c r="C183" s="135"/>
      <c r="D183" s="193"/>
    </row>
    <row r="184" spans="1:4" x14ac:dyDescent="0.25">
      <c r="A184" s="135"/>
      <c r="B184" s="135"/>
      <c r="C184" s="135"/>
      <c r="D184" s="193"/>
    </row>
    <row r="185" spans="1:4" x14ac:dyDescent="0.25">
      <c r="A185" s="135"/>
      <c r="B185" s="135"/>
      <c r="C185" s="135"/>
      <c r="D185" s="193"/>
    </row>
    <row r="186" spans="1:4" x14ac:dyDescent="0.25">
      <c r="A186" s="135"/>
      <c r="B186" s="135"/>
      <c r="C186" s="135"/>
      <c r="D186" s="193"/>
    </row>
    <row r="187" spans="1:4" x14ac:dyDescent="0.25">
      <c r="A187" s="135"/>
      <c r="B187" s="135"/>
      <c r="C187" s="135"/>
      <c r="D187" s="193"/>
    </row>
    <row r="188" spans="1:4" x14ac:dyDescent="0.25">
      <c r="A188" s="135"/>
      <c r="B188" s="135"/>
      <c r="C188" s="135"/>
      <c r="D188" s="193"/>
    </row>
    <row r="189" spans="1:4" x14ac:dyDescent="0.25">
      <c r="A189" s="135"/>
      <c r="B189" s="135"/>
      <c r="C189" s="135"/>
      <c r="D189" s="193"/>
    </row>
    <row r="190" spans="1:4" x14ac:dyDescent="0.25">
      <c r="A190" s="135"/>
      <c r="B190" s="135"/>
      <c r="C190" s="135"/>
      <c r="D190" s="193"/>
    </row>
    <row r="191" spans="1:4" x14ac:dyDescent="0.25">
      <c r="A191" s="135"/>
      <c r="B191" s="135"/>
      <c r="C191" s="135"/>
      <c r="D191" s="193"/>
    </row>
    <row r="192" spans="1:4" x14ac:dyDescent="0.25">
      <c r="A192" s="135"/>
      <c r="B192" s="135"/>
      <c r="C192" s="135"/>
      <c r="D192" s="193"/>
    </row>
    <row r="193" spans="1:4" x14ac:dyDescent="0.25">
      <c r="A193" s="135"/>
      <c r="B193" s="135"/>
      <c r="C193" s="135"/>
      <c r="D193" s="193"/>
    </row>
    <row r="194" spans="1:4" x14ac:dyDescent="0.25">
      <c r="A194" s="135"/>
      <c r="B194" s="135"/>
      <c r="C194" s="135"/>
      <c r="D194" s="193"/>
    </row>
    <row r="195" spans="1:4" x14ac:dyDescent="0.25">
      <c r="A195" s="135"/>
      <c r="B195" s="135"/>
      <c r="C195" s="135"/>
      <c r="D195" s="193"/>
    </row>
    <row r="196" spans="1:4" x14ac:dyDescent="0.25">
      <c r="A196" s="135"/>
      <c r="B196" s="135"/>
      <c r="C196" s="135"/>
      <c r="D196" s="193"/>
    </row>
    <row r="197" spans="1:4" x14ac:dyDescent="0.25">
      <c r="A197" s="135"/>
      <c r="B197" s="135"/>
      <c r="C197" s="135"/>
      <c r="D197" s="193"/>
    </row>
    <row r="198" spans="1:4" x14ac:dyDescent="0.25">
      <c r="A198" s="135"/>
      <c r="B198" s="135"/>
      <c r="C198" s="135"/>
      <c r="D198" s="193"/>
    </row>
    <row r="199" spans="1:4" x14ac:dyDescent="0.25">
      <c r="A199" s="135"/>
      <c r="B199" s="135"/>
      <c r="C199" s="135"/>
      <c r="D199" s="193"/>
    </row>
    <row r="200" spans="1:4" x14ac:dyDescent="0.25">
      <c r="A200" s="135"/>
      <c r="B200" s="135"/>
      <c r="C200" s="135"/>
      <c r="D200" s="193"/>
    </row>
    <row r="201" spans="1:4" x14ac:dyDescent="0.25">
      <c r="A201" s="135"/>
      <c r="B201" s="135"/>
      <c r="C201" s="135"/>
      <c r="D201" s="193"/>
    </row>
    <row r="202" spans="1:4" x14ac:dyDescent="0.25">
      <c r="A202" s="135"/>
      <c r="B202" s="135"/>
      <c r="C202" s="135"/>
      <c r="D202" s="193"/>
    </row>
    <row r="203" spans="1:4" x14ac:dyDescent="0.25">
      <c r="A203" s="135"/>
      <c r="B203" s="135"/>
      <c r="C203" s="135"/>
      <c r="D203" s="193"/>
    </row>
    <row r="204" spans="1:4" x14ac:dyDescent="0.25">
      <c r="A204" s="135"/>
      <c r="B204" s="135"/>
      <c r="C204" s="135"/>
      <c r="D204" s="193"/>
    </row>
    <row r="205" spans="1:4" x14ac:dyDescent="0.25">
      <c r="A205" s="135"/>
      <c r="B205" s="135"/>
      <c r="C205" s="135"/>
      <c r="D205" s="193"/>
    </row>
    <row r="206" spans="1:4" x14ac:dyDescent="0.25">
      <c r="A206" s="135"/>
      <c r="B206" s="135"/>
      <c r="C206" s="135"/>
      <c r="D206" s="193"/>
    </row>
    <row r="207" spans="1:4" x14ac:dyDescent="0.25">
      <c r="A207" s="135"/>
      <c r="B207" s="135"/>
      <c r="C207" s="135"/>
      <c r="D207" s="193"/>
    </row>
    <row r="208" spans="1:4" x14ac:dyDescent="0.25">
      <c r="A208" s="135"/>
      <c r="B208" s="135"/>
      <c r="C208" s="135"/>
      <c r="D208" s="193"/>
    </row>
    <row r="209" spans="1:4" x14ac:dyDescent="0.25">
      <c r="A209" s="135"/>
      <c r="B209" s="135"/>
      <c r="C209" s="135"/>
      <c r="D209" s="193"/>
    </row>
    <row r="210" spans="1:4" x14ac:dyDescent="0.25">
      <c r="A210" s="135"/>
      <c r="B210" s="135"/>
      <c r="C210" s="135"/>
      <c r="D210" s="193"/>
    </row>
    <row r="211" spans="1:4" x14ac:dyDescent="0.25">
      <c r="A211" s="135"/>
      <c r="B211" s="135"/>
      <c r="C211" s="135"/>
      <c r="D211" s="193"/>
    </row>
    <row r="212" spans="1:4" x14ac:dyDescent="0.25">
      <c r="A212" s="135"/>
      <c r="B212" s="135"/>
      <c r="C212" s="135"/>
      <c r="D212" s="193"/>
    </row>
    <row r="213" spans="1:4" x14ac:dyDescent="0.25">
      <c r="A213" s="135"/>
      <c r="B213" s="135"/>
      <c r="C213" s="135"/>
      <c r="D213" s="193"/>
    </row>
    <row r="214" spans="1:4" x14ac:dyDescent="0.25">
      <c r="A214" s="135"/>
      <c r="B214" s="135"/>
      <c r="C214" s="135"/>
      <c r="D214" s="193"/>
    </row>
    <row r="215" spans="1:4" x14ac:dyDescent="0.25">
      <c r="A215" s="135"/>
      <c r="B215" s="135"/>
      <c r="C215" s="135"/>
      <c r="D215" s="193"/>
    </row>
    <row r="216" spans="1:4" x14ac:dyDescent="0.25">
      <c r="A216" s="135"/>
      <c r="B216" s="135"/>
      <c r="C216" s="135"/>
      <c r="D216" s="193"/>
    </row>
  </sheetData>
  <sheetProtection algorithmName="SHA-512" hashValue="yqikreILPwuqwCZR8vkdFsheEg5LRtVRGCBtUYK+gUEfp3lbIkGi5WiSKNsYf0lIab8y3Ii+BT+bjVBZK6ItsQ==" saltValue="cP8qfGGtYLegX0DQSrGU1A==" spinCount="100000" sheet="1" objects="1" scenarios="1"/>
  <mergeCells count="9">
    <mergeCell ref="A35:D36"/>
    <mergeCell ref="A12:C12"/>
    <mergeCell ref="A17:C17"/>
    <mergeCell ref="A29:C29"/>
    <mergeCell ref="B5:C5"/>
    <mergeCell ref="B6:C6"/>
    <mergeCell ref="B7:C7"/>
    <mergeCell ref="B8:C8"/>
    <mergeCell ref="B9:C9"/>
  </mergeCells>
  <phoneticPr fontId="13" type="noConversion"/>
  <conditionalFormatting sqref="A30">
    <cfRule type="expression" dxfId="1" priority="7" stopIfTrue="1">
      <formula>OR(ABS($B30-$C30)&gt;=1,AND(OR(ABS($B30-#REF!)&gt;=1,ABS(#REF!-$C30)&gt;=1),OR(MIN(#REF!,#REF!,#REF!)&lt;&gt;0,MAX(#REF!,#REF!,#REF!)&lt;&gt;0)))</formula>
    </cfRule>
  </conditionalFormatting>
  <dataValidations xWindow="693" yWindow="475" count="9">
    <dataValidation type="decimal" operator="greaterThanOrEqual" allowBlank="1" showInputMessage="1" errorTitle="Invalid Entry" error="Must be a whole number &gt;= 0." promptTitle="Fiscal Detail Amount" prompt="Fiscal detail must match the amounts on the 7990. Review to ensure that these amounts match." sqref="C20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990, and if the 7895 is required, that form as well. Review to ensure that these amounts match." sqref="C25:C27">
      <formula1>2</formula1>
    </dataValidation>
    <dataValidation type="decimal" operator="greaterThanOrEqual" allowBlank="1" showInputMessage="1" showErrorMessage="1" errorTitle="Invalid Entry" error="Must be a whole number &gt;= 0." promptTitle="Fiscal Detail Amount" prompt="Fiscal detail must match the amounts on the 7895, when that form is required. Review to ensure that these amounts match." sqref="C14">
      <formula1>2</formula1>
    </dataValidation>
    <dataValidation type="decimal" operator="greaterThanOrEqual" allowBlank="1" showInputMessage="1" errorTitle="Invalid Entry" error="Must be a whole number &gt;= 0." promptTitle=" Fiscal Detail Amount" prompt="Fiscal detail  must match the amounts on the FL Info. Review to ensure that these amounts match." sqref="C18">
      <formula1>2</formula1>
    </dataValidation>
    <dataValidation type="decimal" operator="greaterThanOrEqual" allowBlank="1" showInputMessage="1" errorTitle="Invalid Entry" error="Must be a whole number &gt;= 0." promptTitle="Fiscal Detail Amount" prompt="Fiscal detail  must match the amounts on the FL Info, and if the 7895 is required, that form as well. Review to ensure that these amounts match." sqref="C23">
      <formula1>2</formula1>
    </dataValidation>
    <dataValidation type="whole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C15:C16">
      <formula1>0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C13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. Review to ensure that these amounts match." sqref="C19 C21 C22 C28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, and if the 7895 is required, that form as well. Review to ensure that these amounts match." sqref="C24">
      <formula1>2</formula1>
    </dataValidation>
  </dataValidations>
  <pageMargins left="0.75" right="0.75" top="0.51" bottom="0.55000000000000004" header="0.28000000000000003" footer="0.34"/>
  <pageSetup scale="78" orientation="portrait" r:id="rId1"/>
  <headerFooter alignWithMargins="0">
    <oddHeader>&amp;L&amp;8State of California - Health and Human Servies Agency&amp;R&amp;8Department of Health Care Services</oddHeader>
    <oddFooter>&amp;L&amp;8MC 6312 (04/15) 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8"/>
  <sheetViews>
    <sheetView showGridLines="0" zoomScaleNormal="100" workbookViewId="0">
      <selection activeCell="B59" sqref="B59"/>
    </sheetView>
  </sheetViews>
  <sheetFormatPr defaultRowHeight="13.2" x14ac:dyDescent="0.25"/>
  <cols>
    <col min="1" max="1" width="38.33203125" customWidth="1"/>
    <col min="2" max="2" width="34.109375" customWidth="1"/>
    <col min="3" max="3" width="15" customWidth="1"/>
    <col min="4" max="4" width="15.88671875" customWidth="1"/>
    <col min="5" max="5" width="15" customWidth="1"/>
    <col min="6" max="6" width="15.6640625" customWidth="1"/>
    <col min="7" max="7" width="18.33203125" customWidth="1"/>
    <col min="8" max="11" width="15" customWidth="1"/>
    <col min="12" max="12" width="11.6640625" customWidth="1"/>
  </cols>
  <sheetData>
    <row r="1" spans="1:12" ht="15.6" x14ac:dyDescent="0.3">
      <c r="A1" s="138" t="s">
        <v>5</v>
      </c>
      <c r="B1" s="385"/>
      <c r="C1" s="385"/>
      <c r="D1" s="135"/>
      <c r="E1" s="135"/>
      <c r="F1" s="139" t="s">
        <v>40</v>
      </c>
      <c r="G1" s="140"/>
      <c r="H1" s="140"/>
      <c r="I1" s="140"/>
      <c r="J1" s="140"/>
      <c r="K1" s="140"/>
      <c r="L1" s="3"/>
    </row>
    <row r="2" spans="1:12" ht="15.6" x14ac:dyDescent="0.3">
      <c r="A2" s="138" t="s">
        <v>6</v>
      </c>
      <c r="B2" s="385"/>
      <c r="C2" s="385"/>
      <c r="D2" s="135"/>
      <c r="E2" s="135"/>
      <c r="F2" s="139" t="s">
        <v>2</v>
      </c>
      <c r="G2" s="140"/>
      <c r="H2" s="140"/>
      <c r="I2" s="140"/>
      <c r="J2" s="140"/>
      <c r="K2" s="140"/>
      <c r="L2" s="3"/>
    </row>
    <row r="3" spans="1:12" ht="15.6" x14ac:dyDescent="0.3">
      <c r="A3" s="138" t="s">
        <v>16</v>
      </c>
      <c r="B3" s="385"/>
      <c r="C3" s="385"/>
      <c r="D3" s="135"/>
      <c r="E3" s="135"/>
      <c r="F3" s="139" t="s">
        <v>3</v>
      </c>
      <c r="G3" s="140"/>
      <c r="H3" s="140"/>
      <c r="I3" s="140"/>
      <c r="J3" s="140"/>
      <c r="K3" s="140"/>
      <c r="L3" s="3"/>
    </row>
    <row r="4" spans="1:12" ht="15.6" x14ac:dyDescent="0.3">
      <c r="A4" s="138" t="s">
        <v>109</v>
      </c>
      <c r="B4" s="385"/>
      <c r="C4" s="385"/>
      <c r="D4" s="135"/>
      <c r="E4" s="135"/>
      <c r="F4" s="139" t="s">
        <v>1</v>
      </c>
      <c r="G4" s="140"/>
      <c r="H4" s="140"/>
      <c r="I4" s="140"/>
      <c r="J4" s="140"/>
      <c r="K4" s="140"/>
      <c r="L4" s="3"/>
    </row>
    <row r="5" spans="1:12" ht="15.6" x14ac:dyDescent="0.3">
      <c r="A5" s="141" t="s">
        <v>162</v>
      </c>
      <c r="B5" s="385"/>
      <c r="C5" s="385"/>
      <c r="D5" s="142"/>
      <c r="E5" s="135"/>
      <c r="F5" s="139" t="s">
        <v>4</v>
      </c>
      <c r="G5" s="140"/>
      <c r="H5" s="140"/>
      <c r="I5" s="140"/>
      <c r="J5" s="140"/>
      <c r="K5" s="140"/>
      <c r="L5" s="3"/>
    </row>
    <row r="6" spans="1:12" ht="15.6" x14ac:dyDescent="0.3">
      <c r="A6" s="135"/>
      <c r="B6" s="140"/>
      <c r="C6" s="140"/>
      <c r="D6" s="135"/>
      <c r="E6" s="135"/>
      <c r="F6" s="139" t="s">
        <v>280</v>
      </c>
      <c r="G6" s="140"/>
      <c r="H6" s="140"/>
      <c r="I6" s="140"/>
      <c r="J6" s="140"/>
      <c r="K6" s="140"/>
      <c r="L6" s="3"/>
    </row>
    <row r="7" spans="1:12" s="1" customFormat="1" ht="16.2" thickBot="1" x14ac:dyDescent="0.35">
      <c r="A7" s="143"/>
      <c r="B7" s="288"/>
      <c r="C7" s="289"/>
      <c r="D7" s="289"/>
      <c r="E7" s="386" t="str">
        <f>Comparison!A1</f>
        <v>FISCAL YEAR 2016-17</v>
      </c>
      <c r="F7" s="386"/>
      <c r="G7" s="386"/>
      <c r="H7" s="144"/>
      <c r="I7" s="144"/>
      <c r="J7" s="143"/>
      <c r="K7" s="143"/>
      <c r="L7" s="5"/>
    </row>
    <row r="8" spans="1:12" ht="16.2" thickBot="1" x14ac:dyDescent="0.35">
      <c r="A8" s="145"/>
      <c r="B8" s="145"/>
      <c r="C8" s="382" t="s">
        <v>51</v>
      </c>
      <c r="D8" s="383"/>
      <c r="E8" s="384"/>
      <c r="F8" s="146"/>
      <c r="G8" s="382" t="s">
        <v>54</v>
      </c>
      <c r="H8" s="383"/>
      <c r="I8" s="383"/>
      <c r="J8" s="384"/>
      <c r="K8" s="145"/>
      <c r="L8" s="4"/>
    </row>
    <row r="9" spans="1:12" ht="31.5" customHeight="1" thickBot="1" x14ac:dyDescent="0.35">
      <c r="A9" s="19" t="s">
        <v>46</v>
      </c>
      <c r="B9" s="20"/>
      <c r="C9" s="112" t="s">
        <v>50</v>
      </c>
      <c r="D9" s="113" t="s">
        <v>48</v>
      </c>
      <c r="E9" s="114" t="s">
        <v>179</v>
      </c>
      <c r="F9" s="147" t="s">
        <v>150</v>
      </c>
      <c r="G9" s="112" t="s">
        <v>180</v>
      </c>
      <c r="H9" s="113" t="s">
        <v>48</v>
      </c>
      <c r="I9" s="114" t="s">
        <v>181</v>
      </c>
      <c r="J9" s="115" t="s">
        <v>0</v>
      </c>
      <c r="K9" s="145"/>
      <c r="L9" s="4"/>
    </row>
    <row r="10" spans="1:12" x14ac:dyDescent="0.25">
      <c r="A10" s="98" t="s">
        <v>143</v>
      </c>
      <c r="B10" s="105"/>
      <c r="C10" s="27"/>
      <c r="D10" s="27"/>
      <c r="E10" s="27"/>
      <c r="F10" s="109" t="s">
        <v>123</v>
      </c>
      <c r="G10" s="148">
        <f t="shared" ref="G10:G43" si="0">SUM($C$57*C10)</f>
        <v>0</v>
      </c>
      <c r="H10" s="148">
        <f t="shared" ref="H10:H43" si="1">SUM($C$58*D10)</f>
        <v>0</v>
      </c>
      <c r="I10" s="148">
        <f t="shared" ref="I10:I43" si="2">SUM($C$59*E10)</f>
        <v>0</v>
      </c>
      <c r="J10" s="149">
        <f>SUM(G10:I10)</f>
        <v>0</v>
      </c>
      <c r="K10" s="145"/>
      <c r="L10" s="4"/>
    </row>
    <row r="11" spans="1:12" x14ac:dyDescent="0.25">
      <c r="A11" s="99" t="s">
        <v>116</v>
      </c>
      <c r="B11" s="105"/>
      <c r="C11" s="27"/>
      <c r="D11" s="27"/>
      <c r="E11" s="27"/>
      <c r="F11" s="109" t="s">
        <v>124</v>
      </c>
      <c r="G11" s="148">
        <f t="shared" si="0"/>
        <v>0</v>
      </c>
      <c r="H11" s="148">
        <f t="shared" si="1"/>
        <v>0</v>
      </c>
      <c r="I11" s="148">
        <f t="shared" si="2"/>
        <v>0</v>
      </c>
      <c r="J11" s="150">
        <f t="shared" ref="J11:J29" si="3">SUM(G11:I11)</f>
        <v>0</v>
      </c>
      <c r="K11" s="145"/>
      <c r="L11" s="4"/>
    </row>
    <row r="12" spans="1:12" x14ac:dyDescent="0.25">
      <c r="A12" s="100" t="s">
        <v>117</v>
      </c>
      <c r="B12" s="101"/>
      <c r="C12" s="27"/>
      <c r="D12" s="27"/>
      <c r="E12" s="27"/>
      <c r="F12" s="110" t="s">
        <v>125</v>
      </c>
      <c r="G12" s="148">
        <f t="shared" si="0"/>
        <v>0</v>
      </c>
      <c r="H12" s="148">
        <f t="shared" si="1"/>
        <v>0</v>
      </c>
      <c r="I12" s="148">
        <f t="shared" si="2"/>
        <v>0</v>
      </c>
      <c r="J12" s="150">
        <f t="shared" si="3"/>
        <v>0</v>
      </c>
      <c r="K12" s="145"/>
      <c r="L12" s="4"/>
    </row>
    <row r="13" spans="1:12" x14ac:dyDescent="0.25">
      <c r="A13" s="101" t="s">
        <v>118</v>
      </c>
      <c r="B13" s="101"/>
      <c r="C13" s="27"/>
      <c r="D13" s="27"/>
      <c r="E13" s="27"/>
      <c r="F13" s="110" t="s">
        <v>126</v>
      </c>
      <c r="G13" s="148">
        <f t="shared" si="0"/>
        <v>0</v>
      </c>
      <c r="H13" s="148">
        <f t="shared" si="1"/>
        <v>0</v>
      </c>
      <c r="I13" s="148">
        <f t="shared" si="2"/>
        <v>0</v>
      </c>
      <c r="J13" s="150">
        <f t="shared" si="3"/>
        <v>0</v>
      </c>
      <c r="K13" s="145"/>
      <c r="L13" s="4"/>
    </row>
    <row r="14" spans="1:12" x14ac:dyDescent="0.25">
      <c r="A14" s="101" t="s">
        <v>119</v>
      </c>
      <c r="B14" s="101"/>
      <c r="C14" s="27"/>
      <c r="D14" s="27"/>
      <c r="E14" s="27"/>
      <c r="F14" s="110" t="s">
        <v>127</v>
      </c>
      <c r="G14" s="148">
        <f t="shared" si="0"/>
        <v>0</v>
      </c>
      <c r="H14" s="148">
        <f t="shared" si="1"/>
        <v>0</v>
      </c>
      <c r="I14" s="148">
        <f t="shared" si="2"/>
        <v>0</v>
      </c>
      <c r="J14" s="150">
        <f t="shared" si="3"/>
        <v>0</v>
      </c>
      <c r="K14" s="145"/>
      <c r="L14" s="4"/>
    </row>
    <row r="15" spans="1:12" x14ac:dyDescent="0.25">
      <c r="A15" s="101" t="s">
        <v>120</v>
      </c>
      <c r="B15" s="101"/>
      <c r="C15" s="27"/>
      <c r="D15" s="27"/>
      <c r="E15" s="27"/>
      <c r="F15" s="110" t="s">
        <v>128</v>
      </c>
      <c r="G15" s="148">
        <f t="shared" si="0"/>
        <v>0</v>
      </c>
      <c r="H15" s="148">
        <f t="shared" si="1"/>
        <v>0</v>
      </c>
      <c r="I15" s="148">
        <f t="shared" si="2"/>
        <v>0</v>
      </c>
      <c r="J15" s="150">
        <f t="shared" si="3"/>
        <v>0</v>
      </c>
      <c r="K15" s="145"/>
      <c r="L15" s="4"/>
    </row>
    <row r="16" spans="1:12" x14ac:dyDescent="0.25">
      <c r="A16" s="102" t="s">
        <v>121</v>
      </c>
      <c r="B16" s="106"/>
      <c r="C16" s="27"/>
      <c r="D16" s="27"/>
      <c r="E16" s="27"/>
      <c r="F16" s="110" t="s">
        <v>129</v>
      </c>
      <c r="G16" s="148">
        <f t="shared" si="0"/>
        <v>0</v>
      </c>
      <c r="H16" s="148">
        <f t="shared" si="1"/>
        <v>0</v>
      </c>
      <c r="I16" s="148">
        <f t="shared" si="2"/>
        <v>0</v>
      </c>
      <c r="J16" s="150">
        <f t="shared" si="3"/>
        <v>0</v>
      </c>
      <c r="K16" s="145"/>
      <c r="L16" s="4"/>
    </row>
    <row r="17" spans="1:12" ht="13.8" x14ac:dyDescent="0.3">
      <c r="A17" s="103" t="s">
        <v>151</v>
      </c>
      <c r="B17" s="107"/>
      <c r="C17" s="27"/>
      <c r="D17" s="27"/>
      <c r="E17" s="27"/>
      <c r="F17" s="110" t="s">
        <v>130</v>
      </c>
      <c r="G17" s="148">
        <f t="shared" si="0"/>
        <v>0</v>
      </c>
      <c r="H17" s="148">
        <f t="shared" si="1"/>
        <v>0</v>
      </c>
      <c r="I17" s="148">
        <f t="shared" si="2"/>
        <v>0</v>
      </c>
      <c r="J17" s="150">
        <f t="shared" si="3"/>
        <v>0</v>
      </c>
      <c r="K17" s="145"/>
      <c r="L17" s="4"/>
    </row>
    <row r="18" spans="1:12" ht="13.8" x14ac:dyDescent="0.3">
      <c r="A18" s="101" t="s">
        <v>152</v>
      </c>
      <c r="B18" s="107"/>
      <c r="C18" s="27"/>
      <c r="D18" s="27"/>
      <c r="E18" s="27"/>
      <c r="F18" s="110" t="s">
        <v>131</v>
      </c>
      <c r="G18" s="148">
        <f t="shared" si="0"/>
        <v>0</v>
      </c>
      <c r="H18" s="148">
        <f t="shared" si="1"/>
        <v>0</v>
      </c>
      <c r="I18" s="148">
        <f t="shared" si="2"/>
        <v>0</v>
      </c>
      <c r="J18" s="150">
        <f t="shared" si="3"/>
        <v>0</v>
      </c>
      <c r="K18" s="145"/>
      <c r="L18" s="4"/>
    </row>
    <row r="19" spans="1:12" ht="13.8" x14ac:dyDescent="0.3">
      <c r="A19" s="101" t="s">
        <v>153</v>
      </c>
      <c r="B19" s="107"/>
      <c r="C19" s="27"/>
      <c r="D19" s="27"/>
      <c r="E19" s="27"/>
      <c r="F19" s="110" t="s">
        <v>132</v>
      </c>
      <c r="G19" s="148">
        <f t="shared" si="0"/>
        <v>0</v>
      </c>
      <c r="H19" s="148">
        <f t="shared" si="1"/>
        <v>0</v>
      </c>
      <c r="I19" s="148">
        <f t="shared" si="2"/>
        <v>0</v>
      </c>
      <c r="J19" s="150">
        <f t="shared" si="3"/>
        <v>0</v>
      </c>
      <c r="K19" s="145"/>
      <c r="L19" s="4"/>
    </row>
    <row r="20" spans="1:12" ht="13.8" x14ac:dyDescent="0.3">
      <c r="A20" s="101" t="s">
        <v>161</v>
      </c>
      <c r="B20" s="107"/>
      <c r="C20" s="27"/>
      <c r="D20" s="27"/>
      <c r="E20" s="27"/>
      <c r="F20" s="110" t="s">
        <v>133</v>
      </c>
      <c r="G20" s="148">
        <f t="shared" si="0"/>
        <v>0</v>
      </c>
      <c r="H20" s="148">
        <f t="shared" si="1"/>
        <v>0</v>
      </c>
      <c r="I20" s="148">
        <f t="shared" si="2"/>
        <v>0</v>
      </c>
      <c r="J20" s="150">
        <f t="shared" si="3"/>
        <v>0</v>
      </c>
      <c r="K20" s="145"/>
      <c r="L20" s="4"/>
    </row>
    <row r="21" spans="1:12" ht="13.8" x14ac:dyDescent="0.3">
      <c r="A21" s="101" t="s">
        <v>154</v>
      </c>
      <c r="B21" s="107"/>
      <c r="C21" s="27"/>
      <c r="D21" s="27"/>
      <c r="E21" s="27"/>
      <c r="F21" s="110" t="s">
        <v>134</v>
      </c>
      <c r="G21" s="148">
        <f t="shared" si="0"/>
        <v>0</v>
      </c>
      <c r="H21" s="148">
        <f t="shared" si="1"/>
        <v>0</v>
      </c>
      <c r="I21" s="148">
        <f t="shared" si="2"/>
        <v>0</v>
      </c>
      <c r="J21" s="150">
        <f t="shared" si="3"/>
        <v>0</v>
      </c>
      <c r="K21" s="145"/>
      <c r="L21" s="4"/>
    </row>
    <row r="22" spans="1:12" ht="13.8" x14ac:dyDescent="0.3">
      <c r="A22" s="101" t="s">
        <v>155</v>
      </c>
      <c r="B22" s="107"/>
      <c r="C22" s="27"/>
      <c r="D22" s="27"/>
      <c r="E22" s="27"/>
      <c r="F22" s="110" t="s">
        <v>135</v>
      </c>
      <c r="G22" s="148">
        <f t="shared" si="0"/>
        <v>0</v>
      </c>
      <c r="H22" s="148">
        <f t="shared" si="1"/>
        <v>0</v>
      </c>
      <c r="I22" s="148">
        <f t="shared" si="2"/>
        <v>0</v>
      </c>
      <c r="J22" s="150">
        <f t="shared" si="3"/>
        <v>0</v>
      </c>
      <c r="K22" s="145"/>
      <c r="L22" s="4"/>
    </row>
    <row r="23" spans="1:12" ht="13.8" x14ac:dyDescent="0.3">
      <c r="A23" s="101" t="s">
        <v>205</v>
      </c>
      <c r="B23" s="108"/>
      <c r="C23" s="27"/>
      <c r="D23" s="27"/>
      <c r="E23" s="27"/>
      <c r="F23" s="110" t="s">
        <v>136</v>
      </c>
      <c r="G23" s="148">
        <f t="shared" si="0"/>
        <v>0</v>
      </c>
      <c r="H23" s="148">
        <f t="shared" si="1"/>
        <v>0</v>
      </c>
      <c r="I23" s="148">
        <f t="shared" si="2"/>
        <v>0</v>
      </c>
      <c r="J23" s="150">
        <f t="shared" si="3"/>
        <v>0</v>
      </c>
      <c r="K23" s="145"/>
      <c r="L23" s="4"/>
    </row>
    <row r="24" spans="1:12" ht="13.8" x14ac:dyDescent="0.3">
      <c r="A24" s="101" t="s">
        <v>156</v>
      </c>
      <c r="B24" s="108"/>
      <c r="C24" s="27"/>
      <c r="D24" s="27"/>
      <c r="E24" s="27"/>
      <c r="F24" s="110" t="s">
        <v>137</v>
      </c>
      <c r="G24" s="148">
        <f t="shared" si="0"/>
        <v>0</v>
      </c>
      <c r="H24" s="148">
        <f t="shared" si="1"/>
        <v>0</v>
      </c>
      <c r="I24" s="148">
        <f t="shared" si="2"/>
        <v>0</v>
      </c>
      <c r="J24" s="150">
        <f t="shared" si="3"/>
        <v>0</v>
      </c>
      <c r="K24" s="145"/>
      <c r="L24" s="4"/>
    </row>
    <row r="25" spans="1:12" ht="13.8" x14ac:dyDescent="0.3">
      <c r="A25" s="101" t="s">
        <v>157</v>
      </c>
      <c r="B25" s="108"/>
      <c r="C25" s="27"/>
      <c r="D25" s="27"/>
      <c r="E25" s="27"/>
      <c r="F25" s="110" t="s">
        <v>138</v>
      </c>
      <c r="G25" s="148">
        <f t="shared" si="0"/>
        <v>0</v>
      </c>
      <c r="H25" s="148">
        <f t="shared" si="1"/>
        <v>0</v>
      </c>
      <c r="I25" s="148">
        <f t="shared" si="2"/>
        <v>0</v>
      </c>
      <c r="J25" s="150">
        <f t="shared" si="3"/>
        <v>0</v>
      </c>
      <c r="K25" s="145"/>
      <c r="L25" s="4"/>
    </row>
    <row r="26" spans="1:12" ht="13.8" x14ac:dyDescent="0.3">
      <c r="A26" s="104" t="s">
        <v>158</v>
      </c>
      <c r="B26" s="108"/>
      <c r="C26" s="27"/>
      <c r="D26" s="27"/>
      <c r="E26" s="27"/>
      <c r="F26" s="110" t="s">
        <v>139</v>
      </c>
      <c r="G26" s="148">
        <f t="shared" si="0"/>
        <v>0</v>
      </c>
      <c r="H26" s="148">
        <f t="shared" si="1"/>
        <v>0</v>
      </c>
      <c r="I26" s="148">
        <f t="shared" si="2"/>
        <v>0</v>
      </c>
      <c r="J26" s="150">
        <f t="shared" si="3"/>
        <v>0</v>
      </c>
      <c r="K26" s="145"/>
      <c r="L26" s="4"/>
    </row>
    <row r="27" spans="1:12" ht="13.8" x14ac:dyDescent="0.3">
      <c r="A27" s="104" t="s">
        <v>122</v>
      </c>
      <c r="B27" s="108"/>
      <c r="C27" s="27"/>
      <c r="D27" s="27"/>
      <c r="E27" s="27"/>
      <c r="F27" s="110" t="s">
        <v>140</v>
      </c>
      <c r="G27" s="148">
        <f t="shared" si="0"/>
        <v>0</v>
      </c>
      <c r="H27" s="148">
        <f t="shared" si="1"/>
        <v>0</v>
      </c>
      <c r="I27" s="148">
        <f t="shared" si="2"/>
        <v>0</v>
      </c>
      <c r="J27" s="150">
        <f t="shared" si="3"/>
        <v>0</v>
      </c>
      <c r="K27" s="145"/>
      <c r="L27" s="4"/>
    </row>
    <row r="28" spans="1:12" ht="13.8" x14ac:dyDescent="0.3">
      <c r="A28" s="101" t="s">
        <v>159</v>
      </c>
      <c r="B28" s="108"/>
      <c r="C28" s="27"/>
      <c r="D28" s="27"/>
      <c r="E28" s="27"/>
      <c r="F28" s="110" t="s">
        <v>141</v>
      </c>
      <c r="G28" s="148">
        <f t="shared" si="0"/>
        <v>0</v>
      </c>
      <c r="H28" s="148">
        <f t="shared" si="1"/>
        <v>0</v>
      </c>
      <c r="I28" s="148">
        <f t="shared" si="2"/>
        <v>0</v>
      </c>
      <c r="J28" s="150">
        <f t="shared" si="3"/>
        <v>0</v>
      </c>
      <c r="K28" s="145"/>
      <c r="L28" s="4"/>
    </row>
    <row r="29" spans="1:12" ht="13.8" x14ac:dyDescent="0.3">
      <c r="A29" s="101" t="s">
        <v>160</v>
      </c>
      <c r="B29" s="108"/>
      <c r="C29" s="27"/>
      <c r="D29" s="27"/>
      <c r="E29" s="27"/>
      <c r="F29" s="110" t="s">
        <v>142</v>
      </c>
      <c r="G29" s="148">
        <f t="shared" si="0"/>
        <v>0</v>
      </c>
      <c r="H29" s="148">
        <f t="shared" si="1"/>
        <v>0</v>
      </c>
      <c r="I29" s="148">
        <f t="shared" si="2"/>
        <v>0</v>
      </c>
      <c r="J29" s="150">
        <f t="shared" si="3"/>
        <v>0</v>
      </c>
      <c r="K29" s="145"/>
      <c r="L29" s="4"/>
    </row>
    <row r="30" spans="1:12" ht="13.8" x14ac:dyDescent="0.3">
      <c r="A30" s="101" t="s">
        <v>230</v>
      </c>
      <c r="B30" s="108"/>
      <c r="C30" s="27"/>
      <c r="D30" s="27"/>
      <c r="E30" s="27"/>
      <c r="F30" s="110" t="s">
        <v>235</v>
      </c>
      <c r="G30" s="148">
        <f t="shared" si="0"/>
        <v>0</v>
      </c>
      <c r="H30" s="148">
        <f t="shared" si="1"/>
        <v>0</v>
      </c>
      <c r="I30" s="148">
        <f t="shared" si="2"/>
        <v>0</v>
      </c>
      <c r="J30" s="150">
        <f t="shared" ref="J30:J43" si="4">SUM(G30:I30)</f>
        <v>0</v>
      </c>
      <c r="K30" s="145"/>
      <c r="L30" s="4"/>
    </row>
    <row r="31" spans="1:12" ht="13.8" x14ac:dyDescent="0.3">
      <c r="A31" s="101" t="s">
        <v>231</v>
      </c>
      <c r="B31" s="108"/>
      <c r="C31" s="27"/>
      <c r="D31" s="27"/>
      <c r="E31" s="27"/>
      <c r="F31" s="110" t="s">
        <v>238</v>
      </c>
      <c r="G31" s="148">
        <f t="shared" si="0"/>
        <v>0</v>
      </c>
      <c r="H31" s="148">
        <f t="shared" si="1"/>
        <v>0</v>
      </c>
      <c r="I31" s="148">
        <f t="shared" si="2"/>
        <v>0</v>
      </c>
      <c r="J31" s="150">
        <f t="shared" si="4"/>
        <v>0</v>
      </c>
      <c r="K31" s="145"/>
      <c r="L31" s="4"/>
    </row>
    <row r="32" spans="1:12" ht="13.8" x14ac:dyDescent="0.3">
      <c r="A32" s="101" t="s">
        <v>232</v>
      </c>
      <c r="B32" s="108"/>
      <c r="C32" s="27"/>
      <c r="D32" s="27"/>
      <c r="E32" s="27"/>
      <c r="F32" s="110" t="s">
        <v>237</v>
      </c>
      <c r="G32" s="148">
        <f t="shared" si="0"/>
        <v>0</v>
      </c>
      <c r="H32" s="148">
        <f t="shared" si="1"/>
        <v>0</v>
      </c>
      <c r="I32" s="148">
        <f t="shared" si="2"/>
        <v>0</v>
      </c>
      <c r="J32" s="150">
        <f t="shared" si="4"/>
        <v>0</v>
      </c>
      <c r="K32" s="145"/>
      <c r="L32" s="4"/>
    </row>
    <row r="33" spans="1:12" ht="13.8" x14ac:dyDescent="0.3">
      <c r="A33" s="101" t="s">
        <v>233</v>
      </c>
      <c r="B33" s="108"/>
      <c r="C33" s="27"/>
      <c r="D33" s="27"/>
      <c r="E33" s="27"/>
      <c r="F33" s="110" t="s">
        <v>236</v>
      </c>
      <c r="G33" s="148">
        <f t="shared" si="0"/>
        <v>0</v>
      </c>
      <c r="H33" s="148">
        <f t="shared" si="1"/>
        <v>0</v>
      </c>
      <c r="I33" s="148">
        <f t="shared" si="2"/>
        <v>0</v>
      </c>
      <c r="J33" s="150">
        <f t="shared" si="4"/>
        <v>0</v>
      </c>
      <c r="K33" s="145"/>
      <c r="L33" s="4"/>
    </row>
    <row r="34" spans="1:12" ht="13.8" x14ac:dyDescent="0.3">
      <c r="A34" s="101" t="s">
        <v>220</v>
      </c>
      <c r="B34" s="108"/>
      <c r="C34" s="27"/>
      <c r="D34" s="27"/>
      <c r="E34" s="27"/>
      <c r="F34" s="110" t="s">
        <v>239</v>
      </c>
      <c r="G34" s="148">
        <f t="shared" si="0"/>
        <v>0</v>
      </c>
      <c r="H34" s="148">
        <f t="shared" si="1"/>
        <v>0</v>
      </c>
      <c r="I34" s="148">
        <f t="shared" si="2"/>
        <v>0</v>
      </c>
      <c r="J34" s="150">
        <f t="shared" si="4"/>
        <v>0</v>
      </c>
      <c r="K34" s="145"/>
      <c r="L34" s="4"/>
    </row>
    <row r="35" spans="1:12" ht="13.8" x14ac:dyDescent="0.3">
      <c r="A35" s="101" t="s">
        <v>234</v>
      </c>
      <c r="B35" s="108"/>
      <c r="C35" s="27"/>
      <c r="D35" s="27"/>
      <c r="E35" s="27"/>
      <c r="F35" s="110" t="s">
        <v>240</v>
      </c>
      <c r="G35" s="148">
        <f t="shared" si="0"/>
        <v>0</v>
      </c>
      <c r="H35" s="148">
        <f t="shared" si="1"/>
        <v>0</v>
      </c>
      <c r="I35" s="148">
        <f t="shared" si="2"/>
        <v>0</v>
      </c>
      <c r="J35" s="150">
        <f t="shared" si="4"/>
        <v>0</v>
      </c>
      <c r="K35" s="145"/>
      <c r="L35" s="4"/>
    </row>
    <row r="36" spans="1:12" ht="13.8" x14ac:dyDescent="0.3">
      <c r="A36" s="101" t="s">
        <v>243</v>
      </c>
      <c r="B36" s="108"/>
      <c r="C36" s="27"/>
      <c r="D36" s="27"/>
      <c r="E36" s="27"/>
      <c r="F36" s="110" t="s">
        <v>244</v>
      </c>
      <c r="G36" s="148">
        <f t="shared" si="0"/>
        <v>0</v>
      </c>
      <c r="H36" s="148">
        <f t="shared" si="1"/>
        <v>0</v>
      </c>
      <c r="I36" s="148">
        <f t="shared" si="2"/>
        <v>0</v>
      </c>
      <c r="J36" s="150">
        <f t="shared" si="4"/>
        <v>0</v>
      </c>
      <c r="K36" s="145"/>
      <c r="L36" s="4"/>
    </row>
    <row r="37" spans="1:12" ht="13.8" x14ac:dyDescent="0.3">
      <c r="A37" s="101" t="s">
        <v>245</v>
      </c>
      <c r="B37" s="108"/>
      <c r="C37" s="27"/>
      <c r="D37" s="27"/>
      <c r="E37" s="27"/>
      <c r="F37" s="110" t="s">
        <v>246</v>
      </c>
      <c r="G37" s="148">
        <f t="shared" si="0"/>
        <v>0</v>
      </c>
      <c r="H37" s="148">
        <f t="shared" si="1"/>
        <v>0</v>
      </c>
      <c r="I37" s="148">
        <f t="shared" si="2"/>
        <v>0</v>
      </c>
      <c r="J37" s="150">
        <f t="shared" si="4"/>
        <v>0</v>
      </c>
      <c r="K37" s="145"/>
      <c r="L37" s="4"/>
    </row>
    <row r="38" spans="1:12" s="11" customFormat="1" x14ac:dyDescent="0.25">
      <c r="A38" s="280" t="s">
        <v>247</v>
      </c>
      <c r="B38" s="106"/>
      <c r="C38" s="281"/>
      <c r="D38" s="281"/>
      <c r="E38" s="281"/>
      <c r="F38" s="279" t="s">
        <v>248</v>
      </c>
      <c r="G38" s="282">
        <f t="shared" si="0"/>
        <v>0</v>
      </c>
      <c r="H38" s="282">
        <f t="shared" si="1"/>
        <v>0</v>
      </c>
      <c r="I38" s="282">
        <f t="shared" si="2"/>
        <v>0</v>
      </c>
      <c r="J38" s="283">
        <f t="shared" si="4"/>
        <v>0</v>
      </c>
      <c r="K38" s="284"/>
      <c r="L38" s="285"/>
    </row>
    <row r="39" spans="1:12" ht="13.8" x14ac:dyDescent="0.3">
      <c r="A39" s="101" t="s">
        <v>249</v>
      </c>
      <c r="B39" s="108"/>
      <c r="C39" s="27"/>
      <c r="D39" s="27"/>
      <c r="E39" s="27"/>
      <c r="F39" s="110" t="s">
        <v>250</v>
      </c>
      <c r="G39" s="148">
        <f t="shared" si="0"/>
        <v>0</v>
      </c>
      <c r="H39" s="148">
        <f t="shared" si="1"/>
        <v>0</v>
      </c>
      <c r="I39" s="148">
        <f t="shared" si="2"/>
        <v>0</v>
      </c>
      <c r="J39" s="150">
        <f t="shared" si="4"/>
        <v>0</v>
      </c>
      <c r="K39" s="145"/>
      <c r="L39" s="4"/>
    </row>
    <row r="40" spans="1:12" x14ac:dyDescent="0.25">
      <c r="A40" s="280" t="s">
        <v>251</v>
      </c>
      <c r="B40" s="106"/>
      <c r="C40" s="27"/>
      <c r="D40" s="27"/>
      <c r="E40" s="27"/>
      <c r="F40" s="110" t="s">
        <v>252</v>
      </c>
      <c r="G40" s="148">
        <f t="shared" si="0"/>
        <v>0</v>
      </c>
      <c r="H40" s="148">
        <f t="shared" si="1"/>
        <v>0</v>
      </c>
      <c r="I40" s="148">
        <f t="shared" si="2"/>
        <v>0</v>
      </c>
      <c r="J40" s="150">
        <f t="shared" si="4"/>
        <v>0</v>
      </c>
      <c r="K40" s="145"/>
      <c r="L40" s="4"/>
    </row>
    <row r="41" spans="1:12" ht="13.8" x14ac:dyDescent="0.3">
      <c r="A41" s="101" t="s">
        <v>253</v>
      </c>
      <c r="B41" s="108"/>
      <c r="C41" s="27"/>
      <c r="D41" s="27"/>
      <c r="E41" s="27"/>
      <c r="F41" s="110" t="s">
        <v>254</v>
      </c>
      <c r="G41" s="148">
        <f t="shared" si="0"/>
        <v>0</v>
      </c>
      <c r="H41" s="148">
        <f t="shared" si="1"/>
        <v>0</v>
      </c>
      <c r="I41" s="148">
        <f t="shared" si="2"/>
        <v>0</v>
      </c>
      <c r="J41" s="150">
        <f t="shared" si="4"/>
        <v>0</v>
      </c>
      <c r="K41" s="145"/>
      <c r="L41" s="4"/>
    </row>
    <row r="42" spans="1:12" ht="13.8" x14ac:dyDescent="0.3">
      <c r="A42" s="101" t="s">
        <v>267</v>
      </c>
      <c r="B42" s="108"/>
      <c r="C42" s="27"/>
      <c r="D42" s="27"/>
      <c r="E42" s="27"/>
      <c r="F42" s="110" t="s">
        <v>132</v>
      </c>
      <c r="G42" s="148">
        <f t="shared" si="0"/>
        <v>0</v>
      </c>
      <c r="H42" s="148">
        <f t="shared" si="1"/>
        <v>0</v>
      </c>
      <c r="I42" s="148">
        <f t="shared" si="2"/>
        <v>0</v>
      </c>
      <c r="J42" s="150">
        <f t="shared" si="4"/>
        <v>0</v>
      </c>
      <c r="K42" s="145"/>
      <c r="L42" s="4"/>
    </row>
    <row r="43" spans="1:12" ht="13.8" x14ac:dyDescent="0.3">
      <c r="A43" s="101" t="s">
        <v>268</v>
      </c>
      <c r="B43" s="108"/>
      <c r="C43" s="27"/>
      <c r="D43" s="27"/>
      <c r="E43" s="27"/>
      <c r="F43" s="110" t="s">
        <v>142</v>
      </c>
      <c r="G43" s="148">
        <f t="shared" si="0"/>
        <v>0</v>
      </c>
      <c r="H43" s="148">
        <f t="shared" si="1"/>
        <v>0</v>
      </c>
      <c r="I43" s="148">
        <f t="shared" si="2"/>
        <v>0</v>
      </c>
      <c r="J43" s="150">
        <f t="shared" si="4"/>
        <v>0</v>
      </c>
      <c r="K43" s="145"/>
      <c r="L43" s="4"/>
    </row>
    <row r="44" spans="1:12" ht="15.6" x14ac:dyDescent="0.3">
      <c r="A44" s="151" t="s">
        <v>112</v>
      </c>
      <c r="B44" s="23"/>
      <c r="C44" s="24">
        <f>SUM(C10:C43)</f>
        <v>0</v>
      </c>
      <c r="D44" s="24">
        <f>SUM(D10:D43)</f>
        <v>0</v>
      </c>
      <c r="E44" s="24">
        <f>SUM(E10:E43)</f>
        <v>0</v>
      </c>
      <c r="F44" s="146"/>
      <c r="G44" s="28">
        <f>SUM(G10:G43)</f>
        <v>0</v>
      </c>
      <c r="H44" s="28">
        <f>SUM(H10:H43)</f>
        <v>0</v>
      </c>
      <c r="I44" s="28">
        <f>SUM(I10:I43)</f>
        <v>0</v>
      </c>
      <c r="J44" s="28">
        <f>SUM(J10:J43)</f>
        <v>0</v>
      </c>
      <c r="K44" s="145"/>
      <c r="L44" s="4"/>
    </row>
    <row r="45" spans="1:12" ht="18" x14ac:dyDescent="0.35">
      <c r="A45" s="151"/>
      <c r="B45" s="23"/>
      <c r="C45" s="25" t="s">
        <v>47</v>
      </c>
      <c r="D45" s="25" t="s">
        <v>47</v>
      </c>
      <c r="E45" s="25" t="s">
        <v>47</v>
      </c>
      <c r="F45" s="146"/>
      <c r="G45" s="144"/>
      <c r="H45" s="144"/>
      <c r="I45" s="136"/>
      <c r="J45" s="145"/>
      <c r="K45" s="145"/>
      <c r="L45" s="4"/>
    </row>
    <row r="46" spans="1:12" ht="15.6" x14ac:dyDescent="0.3">
      <c r="A46" s="152" t="s">
        <v>110</v>
      </c>
      <c r="B46" s="26"/>
      <c r="C46" s="111"/>
      <c r="D46" s="111"/>
      <c r="E46" s="111"/>
      <c r="F46" s="146"/>
      <c r="G46" s="144"/>
      <c r="H46" s="144"/>
      <c r="I46" s="136"/>
      <c r="J46" s="145"/>
      <c r="K46" s="145"/>
      <c r="L46" s="4"/>
    </row>
    <row r="47" spans="1:12" ht="15.6" x14ac:dyDescent="0.3">
      <c r="A47" s="152"/>
      <c r="B47" s="26"/>
      <c r="C47" s="90"/>
      <c r="D47" s="90"/>
      <c r="E47" s="90"/>
      <c r="F47" s="146"/>
      <c r="G47" s="144"/>
      <c r="H47" s="144"/>
      <c r="I47" s="136"/>
      <c r="J47" s="145"/>
      <c r="K47" s="145"/>
      <c r="L47" s="4"/>
    </row>
    <row r="48" spans="1:12" ht="15.6" x14ac:dyDescent="0.3">
      <c r="A48" s="152"/>
      <c r="B48" s="26"/>
      <c r="C48" s="90"/>
      <c r="D48" s="90"/>
      <c r="E48" s="90"/>
      <c r="F48" s="146"/>
      <c r="G48" s="144"/>
      <c r="H48" s="144"/>
      <c r="I48" s="136"/>
      <c r="J48" s="145"/>
      <c r="K48" s="145"/>
      <c r="L48" s="4"/>
    </row>
    <row r="49" spans="1:12" ht="15.75" customHeight="1" thickBot="1" x14ac:dyDescent="0.3">
      <c r="A49" s="145"/>
      <c r="B49" s="145"/>
      <c r="C49" s="145"/>
      <c r="D49" s="145"/>
      <c r="E49" s="145"/>
      <c r="F49" s="145"/>
      <c r="G49" s="145"/>
      <c r="H49" s="153"/>
      <c r="I49" s="135"/>
      <c r="J49" s="135"/>
      <c r="K49" s="135"/>
    </row>
    <row r="50" spans="1:12" ht="48" customHeight="1" thickBot="1" x14ac:dyDescent="0.35">
      <c r="A50" s="154" t="s">
        <v>52</v>
      </c>
      <c r="B50" s="155" t="s">
        <v>176</v>
      </c>
      <c r="C50" s="156" t="s">
        <v>177</v>
      </c>
      <c r="D50" s="156" t="s">
        <v>178</v>
      </c>
      <c r="E50" s="157" t="s">
        <v>171</v>
      </c>
      <c r="F50" s="135"/>
      <c r="G50" s="137"/>
      <c r="H50" s="135"/>
      <c r="I50" s="135"/>
      <c r="J50" s="135"/>
      <c r="K50" s="135"/>
    </row>
    <row r="51" spans="1:12" x14ac:dyDescent="0.25">
      <c r="A51" s="158" t="s">
        <v>9</v>
      </c>
      <c r="B51" s="29">
        <f>C44-C11-C17</f>
        <v>0</v>
      </c>
      <c r="C51" s="30">
        <f>C11</f>
        <v>0</v>
      </c>
      <c r="D51" s="30">
        <f>C17</f>
        <v>0</v>
      </c>
      <c r="E51" s="159">
        <f>SUM(B51+C51+D51)</f>
        <v>0</v>
      </c>
      <c r="F51" s="135"/>
      <c r="G51" s="135"/>
      <c r="H51" s="135"/>
      <c r="I51" s="135"/>
      <c r="J51" s="135"/>
      <c r="K51" s="135"/>
    </row>
    <row r="52" spans="1:12" x14ac:dyDescent="0.25">
      <c r="A52" s="160" t="s">
        <v>10</v>
      </c>
      <c r="B52" s="29">
        <f>D44-D11-D17</f>
        <v>0</v>
      </c>
      <c r="C52" s="31">
        <f>D11</f>
        <v>0</v>
      </c>
      <c r="D52" s="31">
        <f>D17</f>
        <v>0</v>
      </c>
      <c r="E52" s="161">
        <f>SUM(B52+C52+D52)</f>
        <v>0</v>
      </c>
      <c r="F52" s="135"/>
      <c r="G52" s="135"/>
      <c r="H52" s="135"/>
      <c r="I52" s="135"/>
      <c r="J52" s="135"/>
      <c r="K52" s="135"/>
    </row>
    <row r="53" spans="1:12" x14ac:dyDescent="0.25">
      <c r="A53" s="162" t="s">
        <v>11</v>
      </c>
      <c r="B53" s="29">
        <f>E44-E11-E17</f>
        <v>0</v>
      </c>
      <c r="C53" s="32">
        <f>E11</f>
        <v>0</v>
      </c>
      <c r="D53" s="32">
        <f>E17</f>
        <v>0</v>
      </c>
      <c r="E53" s="161">
        <f>SUM(B53+C53+D53)</f>
        <v>0</v>
      </c>
      <c r="F53" s="135"/>
      <c r="G53" s="135"/>
      <c r="H53" s="135"/>
      <c r="I53" s="135"/>
      <c r="J53" s="135"/>
      <c r="K53" s="135"/>
    </row>
    <row r="54" spans="1:12" x14ac:dyDescent="0.25">
      <c r="A54" s="163" t="s">
        <v>30</v>
      </c>
      <c r="B54" s="31">
        <f>SUM(B51:B53)</f>
        <v>0</v>
      </c>
      <c r="C54" s="31">
        <f>SUM(C51:C53)</f>
        <v>0</v>
      </c>
      <c r="D54" s="31">
        <f>SUM(D51:D53)</f>
        <v>0</v>
      </c>
      <c r="E54" s="31">
        <f>SUM(E51:E53)</f>
        <v>0</v>
      </c>
      <c r="F54" s="135"/>
      <c r="G54" s="137"/>
      <c r="H54" s="135"/>
      <c r="I54" s="135"/>
      <c r="J54" s="135"/>
      <c r="K54" s="135"/>
    </row>
    <row r="55" spans="1:12" ht="13.8" thickBot="1" x14ac:dyDescent="0.3">
      <c r="A55" s="164"/>
      <c r="B55" s="164"/>
      <c r="C55" s="164"/>
      <c r="D55" s="143"/>
      <c r="E55" s="145"/>
      <c r="F55" s="143"/>
      <c r="G55" s="145"/>
      <c r="H55" s="145"/>
      <c r="I55" s="145"/>
      <c r="J55" s="145"/>
      <c r="K55" s="145"/>
      <c r="L55" s="4"/>
    </row>
    <row r="56" spans="1:12" ht="31.8" thickTop="1" thickBot="1" x14ac:dyDescent="0.35">
      <c r="A56" s="165" t="s">
        <v>7</v>
      </c>
      <c r="B56" s="166" t="s">
        <v>175</v>
      </c>
      <c r="C56" s="167" t="s">
        <v>8</v>
      </c>
      <c r="D56" s="137"/>
      <c r="E56" s="168" t="s">
        <v>13</v>
      </c>
      <c r="F56" s="270"/>
      <c r="G56" s="169" t="s">
        <v>14</v>
      </c>
      <c r="H56" s="140"/>
      <c r="I56" s="140"/>
      <c r="J56" s="140"/>
      <c r="K56" s="3"/>
    </row>
    <row r="57" spans="1:12" ht="15.6" thickTop="1" x14ac:dyDescent="0.25">
      <c r="A57" s="170" t="s">
        <v>9</v>
      </c>
      <c r="B57" s="86">
        <v>13.8</v>
      </c>
      <c r="C57" s="85">
        <f>SUM(B57)</f>
        <v>13.8</v>
      </c>
      <c r="D57" s="171"/>
      <c r="E57" s="172">
        <f>E51*$B$57</f>
        <v>0</v>
      </c>
      <c r="F57" s="271"/>
      <c r="G57" s="173">
        <f>SUM(E57)</f>
        <v>0</v>
      </c>
      <c r="H57" s="145"/>
      <c r="I57" s="145"/>
      <c r="J57" s="145"/>
      <c r="K57" s="4"/>
    </row>
    <row r="58" spans="1:12" x14ac:dyDescent="0.25">
      <c r="A58" s="174" t="s">
        <v>10</v>
      </c>
      <c r="B58" s="9">
        <v>18.43</v>
      </c>
      <c r="C58" s="16">
        <f>SUM(B58)</f>
        <v>18.43</v>
      </c>
      <c r="D58" s="18"/>
      <c r="E58" s="172">
        <f>E52*$B$58</f>
        <v>0</v>
      </c>
      <c r="F58" s="271"/>
      <c r="G58" s="173">
        <f>SUM(E58)</f>
        <v>0</v>
      </c>
      <c r="H58" s="145"/>
      <c r="I58" s="145"/>
      <c r="J58" s="145"/>
      <c r="K58" s="4"/>
    </row>
    <row r="59" spans="1:12" ht="13.8" thickBot="1" x14ac:dyDescent="0.3">
      <c r="A59" s="175" t="s">
        <v>11</v>
      </c>
      <c r="B59" s="10">
        <v>6.07</v>
      </c>
      <c r="C59" s="17">
        <f>SUM(B59)</f>
        <v>6.07</v>
      </c>
      <c r="D59" s="18"/>
      <c r="E59" s="176">
        <f>E53*$B$59</f>
        <v>0</v>
      </c>
      <c r="F59" s="272"/>
      <c r="G59" s="177">
        <f>SUM(E59)</f>
        <v>0</v>
      </c>
      <c r="H59" s="145"/>
      <c r="I59" s="145"/>
      <c r="J59" s="145"/>
      <c r="K59" s="4"/>
    </row>
    <row r="60" spans="1:12" x14ac:dyDescent="0.25">
      <c r="A60" s="135"/>
      <c r="B60" s="135"/>
      <c r="C60" s="135"/>
      <c r="D60" s="135"/>
      <c r="E60" s="269">
        <f>SUM(E57:E59)</f>
        <v>0</v>
      </c>
      <c r="F60" s="273"/>
      <c r="G60" s="178">
        <f>SUM(G57:G59)</f>
        <v>0</v>
      </c>
      <c r="I60" s="135"/>
      <c r="J60" s="135"/>
      <c r="K60" s="135"/>
    </row>
    <row r="61" spans="1:12" x14ac:dyDescent="0.25">
      <c r="A61" s="143" t="s">
        <v>111</v>
      </c>
      <c r="B61" s="145"/>
      <c r="C61" s="145"/>
      <c r="D61" s="179" t="s">
        <v>173</v>
      </c>
      <c r="E61" s="180">
        <f>+Comparison!B23+Comparison!B24</f>
        <v>0</v>
      </c>
      <c r="F61" s="274"/>
      <c r="G61" s="181">
        <f>SUM(E61)</f>
        <v>0</v>
      </c>
      <c r="I61" s="182"/>
      <c r="J61" s="182"/>
      <c r="K61" s="183"/>
    </row>
    <row r="62" spans="1:12" ht="13.8" thickBot="1" x14ac:dyDescent="0.3">
      <c r="A62" s="135"/>
      <c r="B62" s="135"/>
      <c r="C62" s="135"/>
      <c r="D62" s="184" t="s">
        <v>174</v>
      </c>
      <c r="E62" s="185">
        <f>SUM(E60-E61)</f>
        <v>0</v>
      </c>
      <c r="F62" s="275"/>
      <c r="G62" s="186">
        <f>SUM(E62)</f>
        <v>0</v>
      </c>
      <c r="I62" s="135"/>
      <c r="J62" s="135"/>
      <c r="K62" s="135"/>
    </row>
    <row r="63" spans="1:12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2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pans="1:11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</row>
    <row r="66" spans="1:11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1:11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</row>
    <row r="68" spans="1:11" x14ac:dyDescent="0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</row>
    <row r="87" spans="1:12" x14ac:dyDescent="0.25">
      <c r="A87" s="4"/>
      <c r="B87" s="4"/>
      <c r="C87" s="4"/>
      <c r="D87" s="4"/>
      <c r="G87" s="4"/>
      <c r="K87" s="4"/>
      <c r="L87" s="4"/>
    </row>
    <row r="88" spans="1:12" x14ac:dyDescent="0.25">
      <c r="A88" s="4"/>
      <c r="B88" s="4"/>
      <c r="C88" s="4"/>
      <c r="D88" s="4"/>
      <c r="E88" s="4"/>
      <c r="L88" s="4"/>
    </row>
  </sheetData>
  <sheetProtection algorithmName="SHA-512" hashValue="bed3qs6jbAy2ybZGBVDrdAq4V5853UHdov7MBNCg9YKa+wL4IbTt8fUZp13UQvx+oVAzwa8E8CxzkeX+PqblWw==" saltValue="e4E7ZTkn73KnF7vuk//AXA==" spinCount="100000" sheet="1" objects="1" scenarios="1"/>
  <mergeCells count="8">
    <mergeCell ref="G8:J8"/>
    <mergeCell ref="C8:E8"/>
    <mergeCell ref="B1:C1"/>
    <mergeCell ref="B2:C2"/>
    <mergeCell ref="B3:C3"/>
    <mergeCell ref="B4:C4"/>
    <mergeCell ref="B5:C5"/>
    <mergeCell ref="E7:G7"/>
  </mergeCells>
  <phoneticPr fontId="0" type="noConversion"/>
  <conditionalFormatting sqref="E51:E53">
    <cfRule type="cellIs" dxfId="0" priority="1" stopIfTrue="1" operator="lessThan">
      <formula>0</formula>
    </cfRule>
  </conditionalFormatting>
  <dataValidations xWindow="374" yWindow="700" count="4">
    <dataValidation type="custom" showInputMessage="1" showErrorMessage="1" errorTitle="Invalid Provider Rate" error="Provider Rate must not be greater than standard ($13.80) provider reimbursement rate." promptTitle="Provider Rate" prompt="Enter provider usual and customary charge if less than standard ($13.80) provider reimbursement rate." sqref="B57">
      <formula1>AND(B57&gt;0,B57&lt;=13.8,B57*100=INT(B57*100))</formula1>
    </dataValidation>
    <dataValidation type="custom" allowBlank="1" showInputMessage="1" showErrorMessage="1" errorTitle="Invalid Provider Rate" error="Provider Rate must not be greater than standard ($18.43) provider reimbursement rate." promptTitle="Provider Rate" prompt="Enter provider usual and customary charge if less than standard ($18.43) provider reimbursement rate." sqref="B58">
      <formula1>AND(B58&gt;0,B58&lt;=18.43,B58*100=INT(B58*100))</formula1>
    </dataValidation>
    <dataValidation allowBlank="1" showInputMessage="1" showErrorMessage="1" sqref="C52:C53 D51:D53"/>
    <dataValidation type="custom" showInputMessage="1" showErrorMessage="1" errorTitle="Invalid Provider Rate" error="Provider Rate must not be greater than the standard ($6.07) provider rate." promptTitle="Provider Rate" prompt="Enter provider usual and customary charge if less than standard ($6.07) provider reimbursement rate." sqref="B59">
      <formula1>AND(B59&gt;0,B59&lt;=6.07,B59*100=INT(B59*100))</formula1>
    </dataValidation>
  </dataValidations>
  <pageMargins left="0.75" right="0.75" top="0.51" bottom="0.55000000000000004" header="0.28000000000000003" footer="0.34"/>
  <pageSetup scale="59" orientation="landscape" r:id="rId1"/>
  <headerFooter alignWithMargins="0">
    <oddHeader>&amp;L&amp;8State of California - Health and Human Servies Agency&amp;R&amp;8Department of Health Care Services</oddHeader>
    <oddFooter>&amp;L&amp;8MC 6310 (04/15) &amp;F - &amp;A</oddFooter>
  </headerFooter>
  <colBreaks count="1" manualBreakCount="1">
    <brk id="9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JH150"/>
  <sheetViews>
    <sheetView zoomScaleNormal="100" workbookViewId="0"/>
  </sheetViews>
  <sheetFormatPr defaultColWidth="9.109375" defaultRowHeight="13.2" x14ac:dyDescent="0.25"/>
  <cols>
    <col min="1" max="1" width="9.109375" style="35"/>
    <col min="2" max="2" width="58.109375" style="225" bestFit="1" customWidth="1"/>
    <col min="3" max="3" width="20" style="65" customWidth="1"/>
    <col min="4" max="4" width="18.6640625" style="35" customWidth="1"/>
    <col min="5" max="5" width="20.88671875" style="65" customWidth="1"/>
    <col min="6" max="6" width="18.88671875" style="35" customWidth="1"/>
    <col min="7" max="7" width="19.33203125" style="65" customWidth="1"/>
    <col min="8" max="8" width="12.44140625" style="35" customWidth="1"/>
    <col min="9" max="11" width="13" style="248" customWidth="1"/>
    <col min="12" max="268" width="9.109375" style="248"/>
    <col min="269" max="16384" width="9.109375" style="35"/>
  </cols>
  <sheetData>
    <row r="1" spans="1:268" ht="13.8" x14ac:dyDescent="0.3">
      <c r="A1" s="33"/>
      <c r="B1" s="201"/>
      <c r="C1" s="59"/>
      <c r="D1" s="34"/>
      <c r="E1" s="66"/>
      <c r="F1"/>
      <c r="H1"/>
    </row>
    <row r="2" spans="1:268" ht="14.4" x14ac:dyDescent="0.3">
      <c r="A2" s="33"/>
      <c r="B2" s="202" t="s">
        <v>201</v>
      </c>
      <c r="C2" s="59"/>
      <c r="D2" s="34"/>
      <c r="E2" s="67"/>
      <c r="G2" s="70"/>
      <c r="H2" s="36"/>
    </row>
    <row r="3" spans="1:268" ht="14.4" x14ac:dyDescent="0.3">
      <c r="A3" s="33"/>
      <c r="B3" s="203" t="s">
        <v>281</v>
      </c>
      <c r="C3" s="59"/>
      <c r="D3" s="34"/>
      <c r="E3" s="67"/>
      <c r="F3" s="11"/>
      <c r="G3" s="71"/>
      <c r="H3" s="11"/>
    </row>
    <row r="4" spans="1:268" ht="14.4" x14ac:dyDescent="0.3">
      <c r="A4" s="33"/>
      <c r="B4" s="290" t="s">
        <v>266</v>
      </c>
      <c r="C4" s="59"/>
      <c r="D4" s="34"/>
      <c r="E4" s="67"/>
      <c r="F4" s="11"/>
      <c r="G4" s="71"/>
      <c r="H4" s="11"/>
    </row>
    <row r="5" spans="1:268" ht="13.8" x14ac:dyDescent="0.3">
      <c r="A5" s="33"/>
      <c r="B5" s="204"/>
      <c r="C5" s="59"/>
      <c r="D5" s="34"/>
      <c r="E5" s="67"/>
      <c r="F5" s="11"/>
      <c r="G5" s="71"/>
      <c r="H5" s="11"/>
    </row>
    <row r="6" spans="1:268" ht="15" customHeight="1" x14ac:dyDescent="0.25">
      <c r="A6" s="55" t="s">
        <v>55</v>
      </c>
      <c r="B6" s="205" t="str">
        <f>IF(ISBLANK('7990NTP-P'!B1),"",'7990NTP-P'!B1)</f>
        <v/>
      </c>
      <c r="C6" s="60" t="s">
        <v>56</v>
      </c>
      <c r="D6" s="37" t="str">
        <f>(IF(ISBLANK('7990NTP-P'!B3),"",'7990NTP-P'!B3))</f>
        <v/>
      </c>
      <c r="E6" s="66"/>
      <c r="F6"/>
    </row>
    <row r="7" spans="1:268" ht="17.25" customHeight="1" x14ac:dyDescent="0.25">
      <c r="A7" s="55" t="s">
        <v>57</v>
      </c>
      <c r="B7" s="205" t="str">
        <f>(IF(ISBLANK('7990NTP-P'!B2),"",'7990NTP-P'!B2))</f>
        <v/>
      </c>
      <c r="C7" s="61" t="s">
        <v>113</v>
      </c>
      <c r="D7" s="37" t="str">
        <f>(IF(ISBLANK('7990NTP-P'!B4),"",'7990NTP-P'!B4))</f>
        <v/>
      </c>
      <c r="E7" s="68"/>
    </row>
    <row r="8" spans="1:268" ht="13.8" x14ac:dyDescent="0.3">
      <c r="A8" s="38"/>
      <c r="B8" s="201"/>
      <c r="C8" s="62"/>
      <c r="D8" s="39"/>
      <c r="E8" s="18"/>
      <c r="F8" s="1"/>
      <c r="G8" s="72"/>
      <c r="H8" s="2"/>
    </row>
    <row r="9" spans="1:268" customFormat="1" x14ac:dyDescent="0.25">
      <c r="B9" s="4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250"/>
      <c r="IS9" s="250"/>
      <c r="IT9" s="250"/>
      <c r="IU9" s="250"/>
      <c r="IV9" s="250"/>
      <c r="IW9" s="250"/>
      <c r="IX9" s="250"/>
      <c r="IY9" s="250"/>
      <c r="IZ9" s="250"/>
      <c r="JA9" s="250"/>
      <c r="JB9" s="250"/>
      <c r="JC9" s="250"/>
      <c r="JD9" s="250"/>
      <c r="JE9" s="250"/>
      <c r="JF9" s="250"/>
      <c r="JG9" s="250"/>
      <c r="JH9" s="250"/>
    </row>
    <row r="10" spans="1:268" customFormat="1" x14ac:dyDescent="0.25">
      <c r="B10" s="4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  <c r="EQ10" s="250"/>
      <c r="ER10" s="250"/>
      <c r="ES10" s="250"/>
      <c r="ET10" s="250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0"/>
      <c r="FK10" s="250"/>
      <c r="FL10" s="250"/>
      <c r="FM10" s="250"/>
      <c r="FN10" s="250"/>
      <c r="FO10" s="250"/>
      <c r="FP10" s="250"/>
      <c r="FQ10" s="250"/>
      <c r="FR10" s="250"/>
      <c r="FS10" s="250"/>
      <c r="FT10" s="250"/>
      <c r="FU10" s="250"/>
      <c r="FV10" s="250"/>
      <c r="FW10" s="250"/>
      <c r="FX10" s="250"/>
      <c r="FY10" s="250"/>
      <c r="FZ10" s="250"/>
      <c r="GA10" s="250"/>
      <c r="GB10" s="250"/>
      <c r="GC10" s="250"/>
      <c r="GD10" s="250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  <c r="HS10" s="250"/>
      <c r="HT10" s="250"/>
      <c r="HU10" s="250"/>
      <c r="HV10" s="250"/>
      <c r="HW10" s="250"/>
      <c r="HX10" s="250"/>
      <c r="HY10" s="250"/>
      <c r="HZ10" s="250"/>
      <c r="IA10" s="250"/>
      <c r="IB10" s="250"/>
      <c r="IC10" s="250"/>
      <c r="ID10" s="250"/>
      <c r="IE10" s="250"/>
      <c r="IF10" s="250"/>
      <c r="IG10" s="250"/>
      <c r="IH10" s="250"/>
      <c r="II10" s="250"/>
      <c r="IJ10" s="250"/>
      <c r="IK10" s="250"/>
      <c r="IL10" s="250"/>
      <c r="IM10" s="250"/>
      <c r="IN10" s="250"/>
      <c r="IO10" s="250"/>
      <c r="IP10" s="250"/>
      <c r="IQ10" s="250"/>
      <c r="IR10" s="250"/>
      <c r="IS10" s="250"/>
      <c r="IT10" s="250"/>
      <c r="IU10" s="250"/>
      <c r="IV10" s="250"/>
      <c r="IW10" s="250"/>
      <c r="IX10" s="250"/>
      <c r="IY10" s="250"/>
      <c r="IZ10" s="250"/>
      <c r="JA10" s="250"/>
      <c r="JB10" s="250"/>
      <c r="JC10" s="250"/>
      <c r="JD10" s="250"/>
      <c r="JE10" s="250"/>
      <c r="JF10" s="250"/>
      <c r="JG10" s="250"/>
      <c r="JH10" s="250"/>
    </row>
    <row r="11" spans="1:268" customFormat="1" x14ac:dyDescent="0.25">
      <c r="B11" s="4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  <c r="HS11" s="250"/>
      <c r="HT11" s="250"/>
      <c r="HU11" s="250"/>
      <c r="HV11" s="250"/>
      <c r="HW11" s="250"/>
      <c r="HX11" s="250"/>
      <c r="HY11" s="250"/>
      <c r="HZ11" s="250"/>
      <c r="IA11" s="250"/>
      <c r="IB11" s="250"/>
      <c r="IC11" s="250"/>
      <c r="ID11" s="250"/>
      <c r="IE11" s="250"/>
      <c r="IF11" s="250"/>
      <c r="IG11" s="250"/>
      <c r="IH11" s="250"/>
      <c r="II11" s="250"/>
      <c r="IJ11" s="250"/>
      <c r="IK11" s="250"/>
      <c r="IL11" s="250"/>
      <c r="IM11" s="250"/>
      <c r="IN11" s="250"/>
      <c r="IO11" s="250"/>
      <c r="IP11" s="250"/>
      <c r="IQ11" s="250"/>
      <c r="IR11" s="250"/>
      <c r="IS11" s="250"/>
      <c r="IT11" s="250"/>
      <c r="IU11" s="250"/>
      <c r="IV11" s="250"/>
      <c r="IW11" s="250"/>
      <c r="IX11" s="250"/>
      <c r="IY11" s="250"/>
      <c r="IZ11" s="250"/>
      <c r="JA11" s="250"/>
      <c r="JB11" s="250"/>
      <c r="JC11" s="250"/>
      <c r="JD11" s="250"/>
      <c r="JE11" s="250"/>
      <c r="JF11" s="250"/>
      <c r="JG11" s="250"/>
      <c r="JH11" s="250"/>
    </row>
    <row r="12" spans="1:268" ht="13.8" x14ac:dyDescent="0.3">
      <c r="A12" s="45"/>
      <c r="B12" s="206"/>
      <c r="C12" s="62"/>
      <c r="D12" s="39"/>
      <c r="E12" s="18"/>
      <c r="F12" s="1"/>
      <c r="G12" s="72"/>
      <c r="H12" s="2"/>
    </row>
    <row r="13" spans="1:268" ht="16.5" customHeight="1" thickBot="1" x14ac:dyDescent="0.35">
      <c r="A13" s="38"/>
      <c r="B13" s="207" t="s">
        <v>58</v>
      </c>
      <c r="C13" s="81"/>
      <c r="D13" s="37"/>
      <c r="E13" s="82"/>
      <c r="F13" s="83"/>
      <c r="G13" s="84"/>
      <c r="H13" s="2"/>
      <c r="J13" s="252"/>
      <c r="K13" s="249"/>
      <c r="L13" s="249"/>
      <c r="M13" s="249"/>
    </row>
    <row r="14" spans="1:268" ht="35.25" customHeight="1" thickBot="1" x14ac:dyDescent="0.35">
      <c r="A14" s="46" t="s">
        <v>59</v>
      </c>
      <c r="B14" s="208" t="s">
        <v>183</v>
      </c>
      <c r="C14" s="116" t="s">
        <v>50</v>
      </c>
      <c r="D14" s="116" t="s">
        <v>102</v>
      </c>
      <c r="E14" s="116" t="s">
        <v>182</v>
      </c>
      <c r="F14" s="116" t="s">
        <v>100</v>
      </c>
      <c r="G14" s="116" t="s">
        <v>49</v>
      </c>
      <c r="H14" s="116" t="s">
        <v>101</v>
      </c>
      <c r="I14" s="253"/>
      <c r="J14" s="252"/>
      <c r="K14" s="249"/>
      <c r="L14" s="249"/>
      <c r="M14" s="249"/>
    </row>
    <row r="15" spans="1:268" ht="13.8" x14ac:dyDescent="0.25">
      <c r="A15" s="47" t="s">
        <v>60</v>
      </c>
      <c r="B15" s="209" t="s">
        <v>143</v>
      </c>
      <c r="C15" s="331">
        <f>ROUNDDOWN('7990NTP-P'!G10-('7990NTP-P'!G10*0.5),2)</f>
        <v>0</v>
      </c>
      <c r="D15" s="74">
        <f>'7990NTP-P'!C10</f>
        <v>0</v>
      </c>
      <c r="E15" s="344">
        <f>ROUNDDOWN('7990NTP-P'!H10-('7990NTP-P'!H10*0.5),2)</f>
        <v>0</v>
      </c>
      <c r="F15" s="74">
        <f>'7990NTP-P'!D10</f>
        <v>0</v>
      </c>
      <c r="G15" s="344">
        <f>ROUNDDOWN('7990NTP-P'!I10-('7990NTP-P'!I10*0.5),2)</f>
        <v>0</v>
      </c>
      <c r="H15" s="74">
        <f>'7990NTP-P'!E10</f>
        <v>0</v>
      </c>
      <c r="I15" s="251"/>
      <c r="J15" s="252"/>
      <c r="K15" s="249"/>
      <c r="L15" s="249"/>
      <c r="M15" s="249"/>
    </row>
    <row r="16" spans="1:268" ht="13.8" x14ac:dyDescent="0.25">
      <c r="A16" s="44" t="s">
        <v>61</v>
      </c>
      <c r="B16" s="210" t="s">
        <v>144</v>
      </c>
      <c r="C16" s="332">
        <f>ROUNDUP('7990NTP-P'!G10*0.5,2)</f>
        <v>0</v>
      </c>
      <c r="D16" s="267"/>
      <c r="E16" s="332">
        <f>ROUNDUP('7990NTP-P'!H10*0.5,2)</f>
        <v>0</v>
      </c>
      <c r="F16" s="79"/>
      <c r="G16" s="332">
        <f>ROUNDUP('7990NTP-P'!I10*0.5,2)</f>
        <v>0</v>
      </c>
      <c r="H16" s="79"/>
      <c r="I16" s="251"/>
      <c r="J16" s="252"/>
      <c r="K16" s="249"/>
      <c r="L16" s="249"/>
      <c r="M16" s="249"/>
    </row>
    <row r="17" spans="1:13" ht="13.8" x14ac:dyDescent="0.3">
      <c r="A17" s="41"/>
      <c r="B17" s="211"/>
      <c r="C17" s="333"/>
      <c r="D17" s="75"/>
      <c r="E17" s="333"/>
      <c r="F17" s="80"/>
      <c r="G17" s="333"/>
      <c r="H17" s="80"/>
      <c r="I17" s="251"/>
      <c r="J17" s="252"/>
      <c r="K17" s="249"/>
      <c r="L17" s="249"/>
      <c r="M17" s="249"/>
    </row>
    <row r="18" spans="1:13" ht="13.8" x14ac:dyDescent="0.25">
      <c r="A18" s="44" t="s">
        <v>62</v>
      </c>
      <c r="B18" s="210" t="s">
        <v>145</v>
      </c>
      <c r="C18" s="332">
        <f>SUM('7990NTP-P'!G12*1)</f>
        <v>0</v>
      </c>
      <c r="D18" s="76">
        <f>'7990NTP-P'!C12</f>
        <v>0</v>
      </c>
      <c r="E18" s="332">
        <f>SUM('7990NTP-P'!H12*1)</f>
        <v>0</v>
      </c>
      <c r="F18" s="76">
        <f>'7990NTP-P'!D12</f>
        <v>0</v>
      </c>
      <c r="G18" s="332">
        <f>SUM('7990NTP-P'!I12*1)</f>
        <v>0</v>
      </c>
      <c r="H18" s="76">
        <f>'7990NTP-P'!E12</f>
        <v>0</v>
      </c>
      <c r="I18" s="251"/>
      <c r="J18" s="252"/>
      <c r="K18" s="249"/>
      <c r="L18" s="249"/>
      <c r="M18" s="249"/>
    </row>
    <row r="19" spans="1:13" ht="13.8" x14ac:dyDescent="0.3">
      <c r="A19" s="48"/>
      <c r="B19" s="211"/>
      <c r="C19" s="333"/>
      <c r="D19" s="75"/>
      <c r="E19" s="333"/>
      <c r="F19" s="80"/>
      <c r="G19" s="333"/>
      <c r="H19" s="80"/>
      <c r="I19" s="251"/>
      <c r="J19" s="252"/>
      <c r="K19" s="249"/>
      <c r="L19" s="249"/>
      <c r="M19" s="249"/>
    </row>
    <row r="20" spans="1:13" ht="13.8" x14ac:dyDescent="0.25">
      <c r="A20" s="44" t="s">
        <v>63</v>
      </c>
      <c r="B20" s="210" t="s">
        <v>146</v>
      </c>
      <c r="C20" s="332">
        <f>ROUNDDOWN('7990NTP-P'!G13-('7990NTP-P'!G13*0.35),2)</f>
        <v>0</v>
      </c>
      <c r="D20" s="76">
        <f>'7990NTP-P'!C13</f>
        <v>0</v>
      </c>
      <c r="E20" s="332">
        <f>ROUNDDOWN('7990NTP-P'!H13-('7990NTP-P'!H13*0.35),2)</f>
        <v>0</v>
      </c>
      <c r="F20" s="76">
        <f>'7990NTP-P'!D13</f>
        <v>0</v>
      </c>
      <c r="G20" s="332">
        <f>ROUNDDOWN('7990NTP-P'!I13-('7990NTP-P'!I13*0.35),2)</f>
        <v>0</v>
      </c>
      <c r="H20" s="76">
        <f>'7990NTP-P'!E13</f>
        <v>0</v>
      </c>
      <c r="I20" s="251"/>
      <c r="J20" s="252"/>
      <c r="K20" s="249"/>
      <c r="L20" s="249"/>
      <c r="M20" s="249"/>
    </row>
    <row r="21" spans="1:13" ht="13.8" x14ac:dyDescent="0.25">
      <c r="A21" s="44" t="s">
        <v>64</v>
      </c>
      <c r="B21" s="210" t="s">
        <v>147</v>
      </c>
      <c r="C21" s="332">
        <f>ROUNDUP('7990NTP-P'!G13*0.35,2)</f>
        <v>0</v>
      </c>
      <c r="D21" s="79"/>
      <c r="E21" s="332">
        <f>ROUNDUP('7990NTP-P'!H13*0.35,2)</f>
        <v>0</v>
      </c>
      <c r="F21" s="79"/>
      <c r="G21" s="332">
        <f>ROUNDUP('7990NTP-P'!I13*0.35,2)</f>
        <v>0</v>
      </c>
      <c r="H21" s="79"/>
      <c r="I21" s="251"/>
      <c r="J21" s="252"/>
      <c r="K21" s="249"/>
      <c r="L21" s="249"/>
      <c r="M21" s="249"/>
    </row>
    <row r="22" spans="1:13" ht="13.8" x14ac:dyDescent="0.3">
      <c r="A22" s="41"/>
      <c r="B22" s="211"/>
      <c r="C22" s="333"/>
      <c r="D22" s="75"/>
      <c r="E22" s="333"/>
      <c r="F22" s="75"/>
      <c r="G22" s="333"/>
      <c r="H22" s="75"/>
      <c r="I22" s="251"/>
      <c r="J22" s="252"/>
      <c r="K22" s="249"/>
      <c r="L22" s="249"/>
      <c r="M22" s="249"/>
    </row>
    <row r="23" spans="1:13" ht="13.8" x14ac:dyDescent="0.25">
      <c r="A23" s="44" t="s">
        <v>65</v>
      </c>
      <c r="B23" s="210" t="s">
        <v>119</v>
      </c>
      <c r="C23" s="332">
        <f>ROUNDDOWN('7990NTP-P'!G14-('7990NTP-P'!G14*0.35),2)</f>
        <v>0</v>
      </c>
      <c r="D23" s="76">
        <f>'7990NTP-P'!C14</f>
        <v>0</v>
      </c>
      <c r="E23" s="332">
        <f>ROUNDDOWN('7990NTP-P'!H14-('7990NTP-P'!H14*0.35),2)</f>
        <v>0</v>
      </c>
      <c r="F23" s="76">
        <f>'7990NTP-P'!D14</f>
        <v>0</v>
      </c>
      <c r="G23" s="332">
        <f>ROUNDDOWN('7990NTP-P'!I14-('7990NTP-P'!I14*0.35),2)</f>
        <v>0</v>
      </c>
      <c r="H23" s="76">
        <f>'7990NTP-P'!E14</f>
        <v>0</v>
      </c>
      <c r="I23" s="251"/>
      <c r="J23" s="252"/>
      <c r="K23" s="249"/>
      <c r="L23" s="249"/>
      <c r="M23" s="249"/>
    </row>
    <row r="24" spans="1:13" ht="13.8" x14ac:dyDescent="0.25">
      <c r="A24" s="44" t="s">
        <v>66</v>
      </c>
      <c r="B24" s="212" t="s">
        <v>184</v>
      </c>
      <c r="C24" s="334">
        <f>ROUNDUP('7990NTP-P'!G14*0.35,2)</f>
        <v>0</v>
      </c>
      <c r="D24" s="79"/>
      <c r="E24" s="332">
        <f>ROUNDUP('7990NTP-P'!H14*0.35,2)</f>
        <v>0</v>
      </c>
      <c r="F24" s="79"/>
      <c r="G24" s="332">
        <f>ROUNDUP('7990NTP-P'!I14*0.35,2)</f>
        <v>0</v>
      </c>
      <c r="H24" s="79"/>
      <c r="I24" s="251"/>
      <c r="J24" s="252"/>
      <c r="K24" s="249"/>
      <c r="L24" s="249"/>
      <c r="M24" s="249"/>
    </row>
    <row r="25" spans="1:13" ht="13.8" x14ac:dyDescent="0.3">
      <c r="A25" s="41"/>
      <c r="B25" s="211"/>
      <c r="C25" s="333"/>
      <c r="D25" s="75"/>
      <c r="E25" s="333"/>
      <c r="F25" s="75"/>
      <c r="G25" s="333"/>
      <c r="H25" s="75"/>
      <c r="I25" s="251"/>
      <c r="J25" s="252"/>
      <c r="K25" s="249"/>
      <c r="L25" s="249"/>
      <c r="M25" s="249"/>
    </row>
    <row r="26" spans="1:13" ht="13.8" x14ac:dyDescent="0.25">
      <c r="A26" s="44" t="s">
        <v>67</v>
      </c>
      <c r="B26" s="210" t="s">
        <v>120</v>
      </c>
      <c r="C26" s="332">
        <f>ROUNDDOWN('7990NTP-P'!G15-('7990NTP-P'!G15*0.35),2)</f>
        <v>0</v>
      </c>
      <c r="D26" s="76">
        <f>'7990NTP-P'!C15</f>
        <v>0</v>
      </c>
      <c r="E26" s="332">
        <f>ROUNDDOWN('7990NTP-P'!H15-('7990NTP-P'!H15*0.35),2)</f>
        <v>0</v>
      </c>
      <c r="F26" s="76">
        <f>'7990NTP-P'!D15</f>
        <v>0</v>
      </c>
      <c r="G26" s="332">
        <f>ROUNDDOWN('7990NTP-P'!I15-('7990NTP-P'!I15*0.35),2)</f>
        <v>0</v>
      </c>
      <c r="H26" s="76">
        <f>'7990NTP-P'!E15</f>
        <v>0</v>
      </c>
      <c r="I26" s="251"/>
      <c r="J26" s="252"/>
      <c r="K26" s="249"/>
      <c r="L26" s="249"/>
      <c r="M26" s="249"/>
    </row>
    <row r="27" spans="1:13" ht="13.8" x14ac:dyDescent="0.25">
      <c r="A27" s="44" t="s">
        <v>68</v>
      </c>
      <c r="B27" s="212" t="s">
        <v>185</v>
      </c>
      <c r="C27" s="334">
        <f>ROUNDUP('7990NTP-P'!G15*0.35,2)</f>
        <v>0</v>
      </c>
      <c r="D27" s="79"/>
      <c r="E27" s="332">
        <f>ROUNDUP('7990NTP-P'!H15*0.35,2)</f>
        <v>0</v>
      </c>
      <c r="F27" s="79"/>
      <c r="G27" s="332">
        <f>ROUNDUP('7990NTP-P'!I15*0.35,2)</f>
        <v>0</v>
      </c>
      <c r="H27" s="79"/>
      <c r="I27" s="251"/>
      <c r="J27" s="252"/>
      <c r="K27" s="249"/>
      <c r="L27" s="249"/>
      <c r="M27" s="249"/>
    </row>
    <row r="28" spans="1:13" ht="13.8" x14ac:dyDescent="0.3">
      <c r="A28" s="41"/>
      <c r="B28" s="211"/>
      <c r="C28" s="333"/>
      <c r="D28" s="75"/>
      <c r="E28" s="333"/>
      <c r="F28" s="75"/>
      <c r="G28" s="333"/>
      <c r="H28" s="75"/>
      <c r="I28" s="251"/>
      <c r="J28" s="252"/>
      <c r="K28" s="249"/>
      <c r="L28" s="249"/>
      <c r="M28" s="249"/>
    </row>
    <row r="29" spans="1:13" ht="13.8" x14ac:dyDescent="0.25">
      <c r="A29" s="44" t="s">
        <v>69</v>
      </c>
      <c r="B29" s="213" t="s">
        <v>121</v>
      </c>
      <c r="C29" s="332">
        <f>ROUNDDOWN('7990NTP-P'!G16-('7990NTP-P'!G16*0.35),2)</f>
        <v>0</v>
      </c>
      <c r="D29" s="76">
        <f>'7990NTP-P'!C16</f>
        <v>0</v>
      </c>
      <c r="E29" s="332">
        <f>ROUNDDOWN('7990NTP-P'!H16-('7990NTP-P'!H16*0.35),2)</f>
        <v>0</v>
      </c>
      <c r="F29" s="76">
        <f>'7990NTP-P'!D16</f>
        <v>0</v>
      </c>
      <c r="G29" s="332">
        <f>ROUNDDOWN('7990NTP-P'!I16-('7990NTP-P'!I16*0.35),2)</f>
        <v>0</v>
      </c>
      <c r="H29" s="76">
        <f>'7990NTP-P'!E16</f>
        <v>0</v>
      </c>
      <c r="I29" s="251"/>
      <c r="J29" s="252"/>
      <c r="K29" s="249"/>
      <c r="L29" s="249"/>
      <c r="M29" s="249"/>
    </row>
    <row r="30" spans="1:13" ht="13.8" x14ac:dyDescent="0.25">
      <c r="A30" s="44" t="s">
        <v>70</v>
      </c>
      <c r="B30" s="212" t="s">
        <v>199</v>
      </c>
      <c r="C30" s="334">
        <f>ROUNDUP('7990NTP-P'!G16*0.35,2)</f>
        <v>0</v>
      </c>
      <c r="D30" s="79"/>
      <c r="E30" s="332">
        <f>ROUNDUP('7990NTP-P'!H16*0.35,2)</f>
        <v>0</v>
      </c>
      <c r="F30" s="79"/>
      <c r="G30" s="332">
        <f>ROUNDUP('7990NTP-P'!I16*0.35,2)</f>
        <v>0</v>
      </c>
      <c r="H30" s="79"/>
      <c r="I30" s="251"/>
      <c r="J30" s="252"/>
      <c r="K30" s="249"/>
      <c r="L30" s="249"/>
      <c r="M30" s="249"/>
    </row>
    <row r="31" spans="1:13" ht="13.8" x14ac:dyDescent="0.3">
      <c r="A31" s="48"/>
      <c r="B31" s="211"/>
      <c r="C31" s="333"/>
      <c r="D31" s="75"/>
      <c r="E31" s="333"/>
      <c r="F31" s="75"/>
      <c r="G31" s="333"/>
      <c r="H31" s="75"/>
      <c r="I31" s="251"/>
      <c r="J31" s="252"/>
      <c r="K31" s="249"/>
      <c r="L31" s="249"/>
      <c r="M31" s="249"/>
    </row>
    <row r="32" spans="1:13" ht="13.8" x14ac:dyDescent="0.25">
      <c r="A32" s="44" t="s">
        <v>71</v>
      </c>
      <c r="B32" s="210" t="s">
        <v>152</v>
      </c>
      <c r="C32" s="332">
        <f>ROUNDDOWN('7990NTP-P'!G18-('7990NTP-P'!G18*0.35),2)</f>
        <v>0</v>
      </c>
      <c r="D32" s="76">
        <f>'7990NTP-P'!C18</f>
        <v>0</v>
      </c>
      <c r="E32" s="332">
        <f>ROUNDDOWN('7990NTP-P'!H18-('7990NTP-P'!H18*0.35),2)</f>
        <v>0</v>
      </c>
      <c r="F32" s="76">
        <f>'7990NTP-P'!D18</f>
        <v>0</v>
      </c>
      <c r="G32" s="332">
        <f>ROUNDDOWN('7990NTP-P'!I18-('7990NTP-P'!I18*0.35),2)</f>
        <v>0</v>
      </c>
      <c r="H32" s="76">
        <f>'7990NTP-P'!E18</f>
        <v>0</v>
      </c>
      <c r="I32" s="251"/>
      <c r="J32" s="252"/>
      <c r="K32" s="249"/>
      <c r="L32" s="249"/>
      <c r="M32" s="249"/>
    </row>
    <row r="33" spans="1:13" ht="13.8" x14ac:dyDescent="0.25">
      <c r="A33" s="44" t="s">
        <v>72</v>
      </c>
      <c r="B33" s="212" t="s">
        <v>186</v>
      </c>
      <c r="C33" s="334">
        <f>ROUNDUP('7990NTP-P'!G18*0.35,2)</f>
        <v>0</v>
      </c>
      <c r="D33" s="79"/>
      <c r="E33" s="332">
        <f>ROUNDUP('7990NTP-P'!H18*0.35,2)</f>
        <v>0</v>
      </c>
      <c r="F33" s="79"/>
      <c r="G33" s="332">
        <f>ROUNDUP('7990NTP-P'!I18*0.35,2)</f>
        <v>0</v>
      </c>
      <c r="H33" s="79"/>
      <c r="I33" s="251"/>
      <c r="J33" s="252"/>
      <c r="K33" s="249"/>
      <c r="L33" s="249"/>
      <c r="M33" s="249"/>
    </row>
    <row r="34" spans="1:13" ht="13.8" x14ac:dyDescent="0.3">
      <c r="A34" s="41"/>
      <c r="B34" s="211"/>
      <c r="C34" s="333"/>
      <c r="D34" s="75"/>
      <c r="E34" s="333"/>
      <c r="F34" s="75"/>
      <c r="G34" s="333"/>
      <c r="H34" s="75"/>
      <c r="I34" s="251"/>
      <c r="J34" s="252"/>
      <c r="K34" s="249"/>
      <c r="L34" s="249"/>
      <c r="M34" s="249"/>
    </row>
    <row r="35" spans="1:13" ht="13.8" x14ac:dyDescent="0.25">
      <c r="A35" s="44" t="s">
        <v>73</v>
      </c>
      <c r="B35" s="210" t="s">
        <v>153</v>
      </c>
      <c r="C35" s="332">
        <f>SUM('7990NTP-P'!G19*1)</f>
        <v>0</v>
      </c>
      <c r="D35" s="76">
        <f>'7990NTP-P'!C19</f>
        <v>0</v>
      </c>
      <c r="E35" s="332">
        <f>SUM('7990NTP-P'!H19*1)</f>
        <v>0</v>
      </c>
      <c r="F35" s="76">
        <f>'7990NTP-P'!D19</f>
        <v>0</v>
      </c>
      <c r="G35" s="332">
        <f>SUM('7990NTP-P'!I19*1)</f>
        <v>0</v>
      </c>
      <c r="H35" s="76">
        <f>'7990NTP-P'!E19</f>
        <v>0</v>
      </c>
      <c r="I35" s="251"/>
      <c r="J35" s="252"/>
      <c r="K35" s="249"/>
      <c r="L35" s="249"/>
      <c r="M35" s="249"/>
    </row>
    <row r="36" spans="1:13" ht="13.8" x14ac:dyDescent="0.3">
      <c r="A36" s="48"/>
      <c r="B36" s="211"/>
      <c r="C36" s="333"/>
      <c r="D36" s="75"/>
      <c r="E36" s="333"/>
      <c r="F36" s="75"/>
      <c r="G36" s="333"/>
      <c r="H36" s="75"/>
      <c r="I36" s="251"/>
      <c r="J36" s="252"/>
      <c r="K36" s="249"/>
      <c r="L36" s="249"/>
      <c r="M36" s="249"/>
    </row>
    <row r="37" spans="1:13" ht="13.8" x14ac:dyDescent="0.25">
      <c r="A37" s="44" t="s">
        <v>74</v>
      </c>
      <c r="B37" s="210" t="s">
        <v>161</v>
      </c>
      <c r="C37" s="332">
        <f>ROUNDDOWN('7990NTP-P'!G20-('7990NTP-P'!G20*0.5),2)</f>
        <v>0</v>
      </c>
      <c r="D37" s="76">
        <f>'7990NTP-P'!C20</f>
        <v>0</v>
      </c>
      <c r="E37" s="332">
        <f>ROUNDDOWN('7990NTP-P'!H20-('7990NTP-P'!H20*0.5),2)</f>
        <v>0</v>
      </c>
      <c r="F37" s="76">
        <f>'7990NTP-P'!D20</f>
        <v>0</v>
      </c>
      <c r="G37" s="332">
        <f>ROUNDDOWN('7990NTP-P'!I20-('7990NTP-P'!I20*0.5),2)</f>
        <v>0</v>
      </c>
      <c r="H37" s="76">
        <f>'7990NTP-P'!E20</f>
        <v>0</v>
      </c>
      <c r="I37" s="251"/>
      <c r="J37" s="252"/>
      <c r="K37" s="249"/>
      <c r="L37" s="249"/>
      <c r="M37" s="249"/>
    </row>
    <row r="38" spans="1:13" ht="13.8" x14ac:dyDescent="0.25">
      <c r="A38" s="44" t="s">
        <v>75</v>
      </c>
      <c r="B38" s="212" t="s">
        <v>187</v>
      </c>
      <c r="C38" s="334">
        <f>ROUNDUP('7990NTP-P'!G20*0.5,2)</f>
        <v>0</v>
      </c>
      <c r="D38" s="77"/>
      <c r="E38" s="332">
        <f>ROUNDUP('7990NTP-P'!H20*0.5,2)</f>
        <v>0</v>
      </c>
      <c r="F38" s="77"/>
      <c r="G38" s="332">
        <f>ROUNDUP('7990NTP-P'!I20*0.5,2)</f>
        <v>0</v>
      </c>
      <c r="H38" s="77"/>
      <c r="I38" s="251"/>
      <c r="J38" s="252"/>
      <c r="K38" s="249"/>
      <c r="L38" s="249"/>
      <c r="M38" s="249"/>
    </row>
    <row r="39" spans="1:13" ht="13.8" x14ac:dyDescent="0.3">
      <c r="A39" s="41"/>
      <c r="B39" s="211"/>
      <c r="C39" s="333"/>
      <c r="D39" s="75"/>
      <c r="E39" s="333"/>
      <c r="F39" s="75"/>
      <c r="G39" s="333"/>
      <c r="H39" s="75"/>
      <c r="I39" s="251"/>
      <c r="J39" s="252"/>
      <c r="K39" s="249"/>
      <c r="L39" s="249"/>
      <c r="M39" s="249"/>
    </row>
    <row r="40" spans="1:13" ht="13.8" x14ac:dyDescent="0.25">
      <c r="A40" s="44" t="s">
        <v>76</v>
      </c>
      <c r="B40" s="210" t="s">
        <v>154</v>
      </c>
      <c r="C40" s="332">
        <f>ROUNDDOWN('7990NTP-P'!G21-('7990NTP-P'!G21*0.35),2)</f>
        <v>0</v>
      </c>
      <c r="D40" s="76">
        <f>'7990NTP-P'!C21</f>
        <v>0</v>
      </c>
      <c r="E40" s="332">
        <f>ROUNDDOWN('7990NTP-P'!H21-('7990NTP-P'!H21*0.35),2)</f>
        <v>0</v>
      </c>
      <c r="F40" s="76">
        <f>'7990NTP-P'!D21</f>
        <v>0</v>
      </c>
      <c r="G40" s="332">
        <f>ROUNDDOWN('7990NTP-P'!I21-('7990NTP-P'!I21*0.35),2)</f>
        <v>0</v>
      </c>
      <c r="H40" s="76">
        <f>'7990NTP-P'!E21</f>
        <v>0</v>
      </c>
      <c r="I40" s="251"/>
      <c r="J40" s="252"/>
      <c r="K40" s="249"/>
      <c r="L40" s="249"/>
      <c r="M40" s="249"/>
    </row>
    <row r="41" spans="1:13" ht="13.8" x14ac:dyDescent="0.25">
      <c r="A41" s="44" t="s">
        <v>77</v>
      </c>
      <c r="B41" s="212" t="s">
        <v>188</v>
      </c>
      <c r="C41" s="334">
        <f>ROUNDUP('7990NTP-P'!G21*0.35,2)</f>
        <v>0</v>
      </c>
      <c r="D41" s="79"/>
      <c r="E41" s="332">
        <f>ROUNDUP('7990NTP-P'!H21*0.35,2)</f>
        <v>0</v>
      </c>
      <c r="F41" s="79"/>
      <c r="G41" s="332">
        <f>ROUNDUP('7990NTP-P'!I21*0.35,2)</f>
        <v>0</v>
      </c>
      <c r="H41" s="79"/>
      <c r="I41" s="251"/>
      <c r="J41" s="252"/>
      <c r="K41" s="249"/>
      <c r="L41" s="249"/>
      <c r="M41" s="249"/>
    </row>
    <row r="42" spans="1:13" ht="13.8" x14ac:dyDescent="0.3">
      <c r="A42" s="41"/>
      <c r="B42" s="211"/>
      <c r="C42" s="333"/>
      <c r="D42" s="75"/>
      <c r="E42" s="333"/>
      <c r="F42" s="75"/>
      <c r="G42" s="345"/>
      <c r="H42" s="75"/>
      <c r="I42" s="251"/>
      <c r="J42" s="252"/>
      <c r="K42" s="249"/>
      <c r="L42" s="249"/>
      <c r="M42" s="249"/>
    </row>
    <row r="43" spans="1:13" ht="13.8" x14ac:dyDescent="0.25">
      <c r="A43" s="44" t="s">
        <v>78</v>
      </c>
      <c r="B43" s="210" t="s">
        <v>155</v>
      </c>
      <c r="C43" s="332">
        <f>ROUNDDOWN('7990NTP-P'!G22-('7990NTP-P'!G22*0.5),2)</f>
        <v>0</v>
      </c>
      <c r="D43" s="76">
        <f>'7990NTP-P'!C22</f>
        <v>0</v>
      </c>
      <c r="E43" s="332">
        <f>ROUNDDOWN('7990NTP-P'!H22-('7990NTP-P'!H22*0.5),2)</f>
        <v>0</v>
      </c>
      <c r="F43" s="76">
        <f>'7990NTP-P'!D22</f>
        <v>0</v>
      </c>
      <c r="G43" s="332">
        <f>ROUNDDOWN('7990NTP-P'!I22-('7990NTP-P'!I22*0.5),2)</f>
        <v>0</v>
      </c>
      <c r="H43" s="76">
        <f>'7990NTP-P'!E22</f>
        <v>0</v>
      </c>
      <c r="I43" s="251"/>
      <c r="J43" s="252"/>
      <c r="K43" s="249"/>
      <c r="L43" s="249"/>
      <c r="M43" s="249"/>
    </row>
    <row r="44" spans="1:13" ht="13.8" x14ac:dyDescent="0.25">
      <c r="A44" s="44" t="s">
        <v>79</v>
      </c>
      <c r="B44" s="212" t="s">
        <v>189</v>
      </c>
      <c r="C44" s="332">
        <f>ROUNDUP('7990NTP-P'!G22*0.5,2)</f>
        <v>0</v>
      </c>
      <c r="D44" s="79"/>
      <c r="E44" s="332">
        <f>ROUNDUP('7990NTP-P'!H22*0.5,2)</f>
        <v>0</v>
      </c>
      <c r="F44" s="79"/>
      <c r="G44" s="332">
        <f>ROUNDUP('7990NTP-P'!I22*0.5,2)</f>
        <v>0</v>
      </c>
      <c r="H44" s="79"/>
      <c r="I44" s="251"/>
      <c r="J44" s="252"/>
      <c r="K44" s="249"/>
      <c r="L44" s="249"/>
      <c r="M44" s="249"/>
    </row>
    <row r="45" spans="1:13" ht="13.8" x14ac:dyDescent="0.3">
      <c r="A45" s="41"/>
      <c r="B45" s="211"/>
      <c r="C45" s="333"/>
      <c r="D45" s="75"/>
      <c r="E45" s="333"/>
      <c r="F45" s="63"/>
      <c r="G45" s="333"/>
      <c r="H45" s="75"/>
      <c r="I45" s="251"/>
      <c r="J45" s="252"/>
      <c r="K45" s="249"/>
      <c r="L45" s="249"/>
      <c r="M45" s="249"/>
    </row>
    <row r="46" spans="1:13" ht="13.8" x14ac:dyDescent="0.25">
      <c r="A46" s="44" t="s">
        <v>80</v>
      </c>
      <c r="B46" s="214" t="s">
        <v>205</v>
      </c>
      <c r="C46" s="332">
        <f>ROUNDDOWN('7990NTP-P'!G23-('7990NTP-P'!G23*0.35),2)</f>
        <v>0</v>
      </c>
      <c r="D46" s="76">
        <f>'7990NTP-P'!C23</f>
        <v>0</v>
      </c>
      <c r="E46" s="332">
        <f>ROUNDDOWN('7990NTP-P'!H23-('7990NTP-P'!H23*0.35),2)</f>
        <v>0</v>
      </c>
      <c r="F46" s="76">
        <f>'7990NTP-P'!D23</f>
        <v>0</v>
      </c>
      <c r="G46" s="332">
        <f>ROUNDDOWN('7990NTP-P'!I23-('7990NTP-P'!I23*0.35),2)</f>
        <v>0</v>
      </c>
      <c r="H46" s="76">
        <f>'7990NTP-P'!E23</f>
        <v>0</v>
      </c>
      <c r="I46" s="251"/>
      <c r="J46" s="252"/>
      <c r="K46" s="249"/>
      <c r="L46" s="249"/>
      <c r="M46" s="249"/>
    </row>
    <row r="47" spans="1:13" ht="13.8" x14ac:dyDescent="0.25">
      <c r="A47" s="44" t="s">
        <v>81</v>
      </c>
      <c r="B47" s="215" t="s">
        <v>206</v>
      </c>
      <c r="C47" s="334">
        <f>ROUNDUP('7990NTP-P'!G23*0.35,2)</f>
        <v>0</v>
      </c>
      <c r="D47" s="79"/>
      <c r="E47" s="332">
        <f>ROUNDUP('7990NTP-P'!H23*0.35,2)</f>
        <v>0</v>
      </c>
      <c r="F47" s="79"/>
      <c r="G47" s="332">
        <f>ROUNDUP('7990NTP-P'!I23*0.35,2)</f>
        <v>0</v>
      </c>
      <c r="H47" s="79"/>
      <c r="I47" s="251"/>
    </row>
    <row r="48" spans="1:13" ht="13.8" x14ac:dyDescent="0.3">
      <c r="A48" s="41"/>
      <c r="B48" s="211"/>
      <c r="C48" s="333"/>
      <c r="D48" s="75"/>
      <c r="E48" s="333"/>
      <c r="F48" s="75"/>
      <c r="G48" s="333"/>
      <c r="H48" s="75"/>
      <c r="I48" s="251"/>
    </row>
    <row r="49" spans="1:268" ht="13.8" x14ac:dyDescent="0.25">
      <c r="A49" s="44" t="s">
        <v>82</v>
      </c>
      <c r="B49" s="210" t="s">
        <v>156</v>
      </c>
      <c r="C49" s="332">
        <f>ROUNDDOWN('7990NTP-P'!G24-('7990NTP-P'!G24*0.35),2)</f>
        <v>0</v>
      </c>
      <c r="D49" s="76">
        <f>'7990NTP-P'!C24</f>
        <v>0</v>
      </c>
      <c r="E49" s="332">
        <f>ROUNDDOWN('7990NTP-P'!H24-('7990NTP-P'!H24*0.35),2)</f>
        <v>0</v>
      </c>
      <c r="F49" s="76">
        <f>'7990NTP-P'!D24</f>
        <v>0</v>
      </c>
      <c r="G49" s="332">
        <f>ROUNDDOWN('7990NTP-P'!I24-('7990NTP-P'!I24*0.35),2)</f>
        <v>0</v>
      </c>
      <c r="H49" s="76">
        <f>'7990NTP-P'!E24</f>
        <v>0</v>
      </c>
      <c r="I49" s="251"/>
    </row>
    <row r="50" spans="1:268" ht="13.8" x14ac:dyDescent="0.25">
      <c r="A50" s="44" t="s">
        <v>83</v>
      </c>
      <c r="B50" s="212" t="s">
        <v>190</v>
      </c>
      <c r="C50" s="334">
        <f>ROUNDUP('7990NTP-P'!G24*0.35,2)</f>
        <v>0</v>
      </c>
      <c r="D50" s="79"/>
      <c r="E50" s="332">
        <f>ROUNDUP('7990NTP-P'!H24*0.35,2)</f>
        <v>0</v>
      </c>
      <c r="F50" s="79"/>
      <c r="G50" s="332">
        <f>ROUNDUP('7990NTP-P'!I24*0.35,2)</f>
        <v>0</v>
      </c>
      <c r="H50" s="79"/>
      <c r="I50" s="251"/>
    </row>
    <row r="51" spans="1:268" ht="13.8" x14ac:dyDescent="0.3">
      <c r="A51" s="41"/>
      <c r="B51" s="216"/>
      <c r="C51" s="333"/>
      <c r="D51" s="75"/>
      <c r="E51" s="345"/>
      <c r="F51" s="75"/>
      <c r="G51" s="345"/>
      <c r="H51" s="75"/>
      <c r="I51" s="251"/>
    </row>
    <row r="52" spans="1:268" ht="13.8" x14ac:dyDescent="0.25">
      <c r="A52" s="44" t="s">
        <v>84</v>
      </c>
      <c r="B52" s="214" t="s">
        <v>157</v>
      </c>
      <c r="C52" s="332">
        <f>ROUNDDOWN('7990NTP-P'!G25-('7990NTP-P'!G25*0.5),2)</f>
        <v>0</v>
      </c>
      <c r="D52" s="76">
        <f>'7990NTP-P'!C25</f>
        <v>0</v>
      </c>
      <c r="E52" s="332">
        <f>ROUNDDOWN('7990NTP-P'!H25-('7990NTP-P'!H25*0.5),2)</f>
        <v>0</v>
      </c>
      <c r="F52" s="76">
        <f>'7990NTP-P'!D25</f>
        <v>0</v>
      </c>
      <c r="G52" s="332">
        <f>ROUNDDOWN('7990NTP-P'!I25-('7990NTP-P'!I25*0.5),2)</f>
        <v>0</v>
      </c>
      <c r="H52" s="76">
        <f>'7990NTP-P'!E25</f>
        <v>0</v>
      </c>
      <c r="I52" s="251"/>
    </row>
    <row r="53" spans="1:268" ht="13.8" x14ac:dyDescent="0.25">
      <c r="A53" s="44" t="s">
        <v>85</v>
      </c>
      <c r="B53" s="215" t="s">
        <v>191</v>
      </c>
      <c r="C53" s="334">
        <f>ROUNDUP('7990NTP-P'!G25*0.5,2)</f>
        <v>0</v>
      </c>
      <c r="D53" s="79"/>
      <c r="E53" s="332">
        <f>ROUNDUP('7990NTP-P'!H25*0.5,2)</f>
        <v>0</v>
      </c>
      <c r="F53" s="79"/>
      <c r="G53" s="332">
        <f>ROUNDUP('7990NTP-P'!I25*0.5,2)</f>
        <v>0</v>
      </c>
      <c r="H53" s="79"/>
      <c r="I53" s="251"/>
    </row>
    <row r="54" spans="1:268" ht="13.8" x14ac:dyDescent="0.3">
      <c r="A54" s="41"/>
      <c r="B54" s="217"/>
      <c r="C54" s="333"/>
      <c r="D54" s="75"/>
      <c r="E54" s="345"/>
      <c r="F54" s="75"/>
      <c r="G54" s="345"/>
      <c r="H54" s="75"/>
      <c r="I54" s="251"/>
    </row>
    <row r="55" spans="1:268" ht="13.8" x14ac:dyDescent="0.25">
      <c r="A55" s="44" t="s">
        <v>86</v>
      </c>
      <c r="B55" s="218" t="s">
        <v>192</v>
      </c>
      <c r="C55" s="332">
        <f>ROUNDDOWN('7990NTP-P'!G26-('7990NTP-P'!G26*0.5),2)</f>
        <v>0</v>
      </c>
      <c r="D55" s="76">
        <f>'7990NTP-P'!C26</f>
        <v>0</v>
      </c>
      <c r="E55" s="332">
        <f>ROUNDDOWN('7990NTP-P'!H26-('7990NTP-P'!H26*0.5),2)</f>
        <v>0</v>
      </c>
      <c r="F55" s="76">
        <f>'7990NTP-P'!D26</f>
        <v>0</v>
      </c>
      <c r="G55" s="332">
        <f>ROUNDDOWN('7990NTP-P'!I26-('7990NTP-P'!I26*0.5),2)</f>
        <v>0</v>
      </c>
      <c r="H55" s="76">
        <f>'7990NTP-P'!E26</f>
        <v>0</v>
      </c>
      <c r="I55" s="251"/>
    </row>
    <row r="56" spans="1:268" ht="13.8" x14ac:dyDescent="0.25">
      <c r="A56" s="44" t="s">
        <v>87</v>
      </c>
      <c r="B56" s="215" t="s">
        <v>193</v>
      </c>
      <c r="C56" s="334">
        <f>ROUNDUP('7990NTP-P'!G26*0.5,2)</f>
        <v>0</v>
      </c>
      <c r="D56" s="79"/>
      <c r="E56" s="332">
        <f>ROUNDUP('7990NTP-P'!H26*0.5,2)</f>
        <v>0</v>
      </c>
      <c r="F56" s="79"/>
      <c r="G56" s="332">
        <f>ROUNDUP('7990NTP-P'!I26*0.5,2)</f>
        <v>0</v>
      </c>
      <c r="H56" s="79"/>
      <c r="I56" s="251"/>
    </row>
    <row r="57" spans="1:268" ht="13.8" x14ac:dyDescent="0.3">
      <c r="A57" s="41"/>
      <c r="B57" s="219"/>
      <c r="C57" s="335"/>
      <c r="D57" s="78"/>
      <c r="E57" s="335"/>
      <c r="F57" s="78"/>
      <c r="G57" s="335"/>
      <c r="H57" s="78"/>
      <c r="I57" s="251"/>
    </row>
    <row r="58" spans="1:268" ht="13.8" x14ac:dyDescent="0.25">
      <c r="A58" s="44" t="s">
        <v>88</v>
      </c>
      <c r="B58" s="218" t="s">
        <v>194</v>
      </c>
      <c r="C58" s="332">
        <f>ROUNDDOWN('7990NTP-P'!G27-('7990NTP-P'!G27*0.35),2)</f>
        <v>0</v>
      </c>
      <c r="D58" s="76">
        <f>'7990NTP-P'!C27</f>
        <v>0</v>
      </c>
      <c r="E58" s="332">
        <f>ROUNDDOWN('7990NTP-P'!H27-('7990NTP-P'!H27*0.35),2)</f>
        <v>0</v>
      </c>
      <c r="F58" s="76">
        <f>'7990NTP-P'!D27</f>
        <v>0</v>
      </c>
      <c r="G58" s="332">
        <f>ROUNDDOWN('7990NTP-P'!I27-('7990NTP-P'!I27*0.35),2)</f>
        <v>0</v>
      </c>
      <c r="H58" s="76">
        <f>'7990NTP-P'!E27</f>
        <v>0</v>
      </c>
      <c r="I58" s="251"/>
    </row>
    <row r="59" spans="1:268" ht="13.8" x14ac:dyDescent="0.25">
      <c r="A59" s="44" t="s">
        <v>89</v>
      </c>
      <c r="B59" s="218" t="s">
        <v>195</v>
      </c>
      <c r="C59" s="332">
        <f>ROUNDUP('7990NTP-P'!G27*0.35,2)</f>
        <v>0</v>
      </c>
      <c r="D59" s="79"/>
      <c r="E59" s="332">
        <f>ROUNDUP('7990NTP-P'!H27*0.35,2)</f>
        <v>0</v>
      </c>
      <c r="F59" s="79"/>
      <c r="G59" s="332">
        <f>ROUNDUP('7990NTP-P'!I27*0.35,2)</f>
        <v>0</v>
      </c>
      <c r="H59" s="79"/>
      <c r="I59" s="251"/>
    </row>
    <row r="60" spans="1:268" ht="13.8" x14ac:dyDescent="0.3">
      <c r="A60" s="41"/>
      <c r="B60" s="219"/>
      <c r="C60" s="335"/>
      <c r="D60" s="78"/>
      <c r="E60" s="335"/>
      <c r="F60" s="78"/>
      <c r="G60" s="335"/>
      <c r="H60" s="78"/>
      <c r="I60" s="251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1:268" ht="13.8" x14ac:dyDescent="0.25">
      <c r="A61" s="44" t="s">
        <v>90</v>
      </c>
      <c r="B61" s="214" t="s">
        <v>196</v>
      </c>
      <c r="C61" s="332">
        <f>ROUNDDOWN('7990NTP-P'!G28-('7990NTP-P'!G28*0.35),2)</f>
        <v>0</v>
      </c>
      <c r="D61" s="76">
        <f>'7990NTP-P'!C28</f>
        <v>0</v>
      </c>
      <c r="E61" s="332">
        <f>ROUNDDOWN('7990NTP-P'!H28-('7990NTP-P'!H28*0.35),2)</f>
        <v>0</v>
      </c>
      <c r="F61" s="76">
        <f>'7990NTP-P'!D28</f>
        <v>0</v>
      </c>
      <c r="G61" s="332">
        <f>ROUNDDOWN('7990NTP-P'!I28-('7990NTP-P'!I28*0.35),2)</f>
        <v>0</v>
      </c>
      <c r="H61" s="76">
        <f>'7990NTP-P'!E28</f>
        <v>0</v>
      </c>
      <c r="I61" s="254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1:268" ht="13.8" x14ac:dyDescent="0.25">
      <c r="A62" s="44" t="s">
        <v>91</v>
      </c>
      <c r="B62" s="215" t="s">
        <v>197</v>
      </c>
      <c r="C62" s="334">
        <f>ROUNDUP('7990NTP-P'!G28*0.35,2)</f>
        <v>0</v>
      </c>
      <c r="D62" s="79"/>
      <c r="E62" s="332">
        <f>ROUNDUP('7990NTP-P'!H28*0.35,2)</f>
        <v>0</v>
      </c>
      <c r="F62" s="79"/>
      <c r="G62" s="332">
        <f>ROUNDUP('7990NTP-P'!I28*0.35,2)</f>
        <v>0</v>
      </c>
      <c r="H62" s="79"/>
      <c r="I62" s="251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1:268" ht="13.8" x14ac:dyDescent="0.3">
      <c r="A63" s="41"/>
      <c r="B63" s="217"/>
      <c r="C63" s="333"/>
      <c r="D63" s="75"/>
      <c r="E63" s="333"/>
      <c r="F63" s="75"/>
      <c r="G63" s="333"/>
      <c r="H63" s="75"/>
      <c r="I63" s="251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1:268" s="195" customFormat="1" ht="13.8" x14ac:dyDescent="0.25">
      <c r="A64" s="196" t="s">
        <v>92</v>
      </c>
      <c r="B64" s="214" t="s">
        <v>198</v>
      </c>
      <c r="C64" s="332">
        <f>SUM('7990NTP-P'!$G$29*1)</f>
        <v>0</v>
      </c>
      <c r="D64" s="76">
        <f>'7990NTP-P'!$C$29</f>
        <v>0</v>
      </c>
      <c r="E64" s="332">
        <f>SUM('7990NTP-P'!$H$29*1)</f>
        <v>0</v>
      </c>
      <c r="F64" s="76">
        <f>'7990NTP-P'!$D$29</f>
        <v>0</v>
      </c>
      <c r="G64" s="332">
        <f>SUM('7990NTP-P'!$I$29*1)</f>
        <v>0</v>
      </c>
      <c r="H64" s="76">
        <f>'7990NTP-P'!$E$29</f>
        <v>0</v>
      </c>
      <c r="I64" s="251"/>
      <c r="J64" s="250"/>
      <c r="K64" s="250"/>
      <c r="L64" s="250"/>
      <c r="M64" s="250"/>
      <c r="N64" s="250"/>
      <c r="O64" s="250"/>
      <c r="P64" s="250"/>
      <c r="Q64" s="250"/>
      <c r="R64" s="250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248"/>
      <c r="EE64" s="248"/>
      <c r="EF64" s="248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8"/>
      <c r="ES64" s="248"/>
      <c r="ET64" s="248"/>
      <c r="EU64" s="248"/>
      <c r="EV64" s="248"/>
      <c r="EW64" s="248"/>
      <c r="EX64" s="248"/>
      <c r="EY64" s="248"/>
      <c r="EZ64" s="248"/>
      <c r="FA64" s="248"/>
      <c r="FB64" s="248"/>
      <c r="FC64" s="248"/>
      <c r="FD64" s="248"/>
      <c r="FE64" s="248"/>
      <c r="FF64" s="248"/>
      <c r="FG64" s="248"/>
      <c r="FH64" s="248"/>
      <c r="FI64" s="248"/>
      <c r="FJ64" s="248"/>
      <c r="FK64" s="248"/>
      <c r="FL64" s="248"/>
      <c r="FM64" s="248"/>
      <c r="FN64" s="248"/>
      <c r="FO64" s="248"/>
      <c r="FP64" s="248"/>
      <c r="FQ64" s="248"/>
      <c r="FR64" s="248"/>
      <c r="FS64" s="248"/>
      <c r="FT64" s="248"/>
      <c r="FU64" s="248"/>
      <c r="FV64" s="248"/>
      <c r="FW64" s="248"/>
      <c r="FX64" s="248"/>
      <c r="FY64" s="248"/>
      <c r="FZ64" s="248"/>
      <c r="GA64" s="248"/>
      <c r="GB64" s="248"/>
      <c r="GC64" s="248"/>
      <c r="GD64" s="248"/>
      <c r="GE64" s="248"/>
      <c r="GF64" s="248"/>
      <c r="GG64" s="248"/>
      <c r="GH64" s="248"/>
      <c r="GI64" s="248"/>
      <c r="GJ64" s="248"/>
      <c r="GK64" s="248"/>
      <c r="GL64" s="248"/>
      <c r="GM64" s="248"/>
      <c r="GN64" s="248"/>
      <c r="GO64" s="248"/>
      <c r="GP64" s="248"/>
      <c r="GQ64" s="248"/>
      <c r="GR64" s="248"/>
      <c r="GS64" s="248"/>
      <c r="GT64" s="248"/>
      <c r="GU64" s="248"/>
      <c r="GV64" s="248"/>
      <c r="GW64" s="248"/>
      <c r="GX64" s="248"/>
      <c r="GY64" s="248"/>
      <c r="GZ64" s="248"/>
      <c r="HA64" s="248"/>
      <c r="HB64" s="248"/>
      <c r="HC64" s="248"/>
      <c r="HD64" s="248"/>
      <c r="HE64" s="248"/>
      <c r="HF64" s="248"/>
      <c r="HG64" s="248"/>
      <c r="HH64" s="248"/>
      <c r="HI64" s="248"/>
      <c r="HJ64" s="248"/>
      <c r="HK64" s="248"/>
      <c r="HL64" s="248"/>
      <c r="HM64" s="248"/>
      <c r="HN64" s="248"/>
      <c r="HO64" s="248"/>
      <c r="HP64" s="248"/>
      <c r="HQ64" s="248"/>
      <c r="HR64" s="248"/>
      <c r="HS64" s="248"/>
      <c r="HT64" s="248"/>
      <c r="HU64" s="248"/>
      <c r="HV64" s="248"/>
      <c r="HW64" s="248"/>
      <c r="HX64" s="248"/>
      <c r="HY64" s="248"/>
      <c r="HZ64" s="248"/>
      <c r="IA64" s="248"/>
      <c r="IB64" s="248"/>
      <c r="IC64" s="248"/>
      <c r="ID64" s="248"/>
      <c r="IE64" s="248"/>
      <c r="IF64" s="248"/>
      <c r="IG64" s="248"/>
      <c r="IH64" s="248"/>
      <c r="II64" s="248"/>
      <c r="IJ64" s="248"/>
      <c r="IK64" s="248"/>
      <c r="IL64" s="248"/>
      <c r="IM64" s="248"/>
      <c r="IN64" s="248"/>
      <c r="IO64" s="248"/>
      <c r="IP64" s="248"/>
      <c r="IQ64" s="248"/>
      <c r="IR64" s="248"/>
      <c r="IS64" s="248"/>
      <c r="IT64" s="248"/>
      <c r="IU64" s="248"/>
      <c r="IV64" s="248"/>
      <c r="IW64" s="248"/>
      <c r="IX64" s="248"/>
      <c r="IY64" s="248"/>
      <c r="IZ64" s="248"/>
      <c r="JA64" s="248"/>
      <c r="JB64" s="248"/>
      <c r="JC64" s="248"/>
      <c r="JD64" s="248"/>
      <c r="JE64" s="248"/>
      <c r="JF64" s="248"/>
      <c r="JG64" s="248"/>
      <c r="JH64" s="248"/>
    </row>
    <row r="65" spans="1:268" ht="13.8" x14ac:dyDescent="0.3">
      <c r="A65" s="41"/>
      <c r="B65" s="217"/>
      <c r="C65" s="333"/>
      <c r="D65" s="75"/>
      <c r="E65" s="333"/>
      <c r="F65" s="75"/>
      <c r="G65" s="333"/>
      <c r="H65" s="75"/>
      <c r="I65" s="251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1:268" s="195" customFormat="1" ht="13.8" x14ac:dyDescent="0.25">
      <c r="A66" s="196" t="s">
        <v>212</v>
      </c>
      <c r="B66" s="215" t="s">
        <v>230</v>
      </c>
      <c r="C66" s="332">
        <f>ROUNDDOWN('7990NTP-P'!$G$30-('7990NTP-P'!$G$30*0.12),2)</f>
        <v>0</v>
      </c>
      <c r="D66" s="76">
        <f>'7990NTP-P'!C30</f>
        <v>0</v>
      </c>
      <c r="E66" s="332">
        <f>ROUNDDOWN('7990NTP-P'!$H$30-('7990NTP-P'!$H$30*0.12),2)</f>
        <v>0</v>
      </c>
      <c r="F66" s="76">
        <f>'7990NTP-P'!D30</f>
        <v>0</v>
      </c>
      <c r="G66" s="332">
        <f>ROUNDDOWN('7990NTP-P'!$I$30-('7990NTP-P'!$I$30*0.12),2)</f>
        <v>0</v>
      </c>
      <c r="H66" s="76">
        <f>'7990NTP-P'!E30</f>
        <v>0</v>
      </c>
      <c r="I66" s="251"/>
      <c r="J66" s="250"/>
      <c r="K66" s="250"/>
      <c r="L66" s="250"/>
      <c r="M66" s="250"/>
      <c r="N66" s="250"/>
      <c r="O66" s="250"/>
      <c r="P66" s="250"/>
      <c r="Q66" s="250"/>
      <c r="R66" s="250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248"/>
      <c r="DZ66" s="248"/>
      <c r="EA66" s="248"/>
      <c r="EB66" s="248"/>
      <c r="EC66" s="248"/>
      <c r="ED66" s="248"/>
      <c r="EE66" s="248"/>
      <c r="EF66" s="248"/>
      <c r="EG66" s="248"/>
      <c r="EH66" s="248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  <c r="ET66" s="248"/>
      <c r="EU66" s="248"/>
      <c r="EV66" s="248"/>
      <c r="EW66" s="248"/>
      <c r="EX66" s="248"/>
      <c r="EY66" s="248"/>
      <c r="EZ66" s="248"/>
      <c r="FA66" s="248"/>
      <c r="FB66" s="248"/>
      <c r="FC66" s="248"/>
      <c r="FD66" s="248"/>
      <c r="FE66" s="248"/>
      <c r="FF66" s="248"/>
      <c r="FG66" s="248"/>
      <c r="FH66" s="248"/>
      <c r="FI66" s="248"/>
      <c r="FJ66" s="248"/>
      <c r="FK66" s="248"/>
      <c r="FL66" s="248"/>
      <c r="FM66" s="248"/>
      <c r="FN66" s="248"/>
      <c r="FO66" s="248"/>
      <c r="FP66" s="248"/>
      <c r="FQ66" s="248"/>
      <c r="FR66" s="248"/>
      <c r="FS66" s="248"/>
      <c r="FT66" s="248"/>
      <c r="FU66" s="248"/>
      <c r="FV66" s="248"/>
      <c r="FW66" s="248"/>
      <c r="FX66" s="248"/>
      <c r="FY66" s="248"/>
      <c r="FZ66" s="248"/>
      <c r="GA66" s="248"/>
      <c r="GB66" s="248"/>
      <c r="GC66" s="248"/>
      <c r="GD66" s="248"/>
      <c r="GE66" s="248"/>
      <c r="GF66" s="248"/>
      <c r="GG66" s="248"/>
      <c r="GH66" s="248"/>
      <c r="GI66" s="248"/>
      <c r="GJ66" s="248"/>
      <c r="GK66" s="248"/>
      <c r="GL66" s="248"/>
      <c r="GM66" s="248"/>
      <c r="GN66" s="248"/>
      <c r="GO66" s="248"/>
      <c r="GP66" s="248"/>
      <c r="GQ66" s="248"/>
      <c r="GR66" s="248"/>
      <c r="GS66" s="248"/>
      <c r="GT66" s="248"/>
      <c r="GU66" s="248"/>
      <c r="GV66" s="248"/>
      <c r="GW66" s="248"/>
      <c r="GX66" s="248"/>
      <c r="GY66" s="248"/>
      <c r="GZ66" s="248"/>
      <c r="HA66" s="248"/>
      <c r="HB66" s="248"/>
      <c r="HC66" s="248"/>
      <c r="HD66" s="248"/>
      <c r="HE66" s="248"/>
      <c r="HF66" s="248"/>
      <c r="HG66" s="248"/>
      <c r="HH66" s="248"/>
      <c r="HI66" s="248"/>
      <c r="HJ66" s="248"/>
      <c r="HK66" s="248"/>
      <c r="HL66" s="248"/>
      <c r="HM66" s="248"/>
      <c r="HN66" s="248"/>
      <c r="HO66" s="248"/>
      <c r="HP66" s="248"/>
      <c r="HQ66" s="248"/>
      <c r="HR66" s="248"/>
      <c r="HS66" s="248"/>
      <c r="HT66" s="248"/>
      <c r="HU66" s="248"/>
      <c r="HV66" s="248"/>
      <c r="HW66" s="248"/>
      <c r="HX66" s="248"/>
      <c r="HY66" s="248"/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8"/>
      <c r="IL66" s="248"/>
      <c r="IM66" s="248"/>
      <c r="IN66" s="248"/>
      <c r="IO66" s="248"/>
      <c r="IP66" s="248"/>
      <c r="IQ66" s="248"/>
      <c r="IR66" s="248"/>
      <c r="IS66" s="248"/>
      <c r="IT66" s="248"/>
      <c r="IU66" s="248"/>
      <c r="IV66" s="248"/>
      <c r="IW66" s="248"/>
      <c r="IX66" s="248"/>
      <c r="IY66" s="248"/>
      <c r="IZ66" s="248"/>
      <c r="JA66" s="248"/>
      <c r="JB66" s="248"/>
      <c r="JC66" s="248"/>
      <c r="JD66" s="248"/>
      <c r="JE66" s="248"/>
      <c r="JF66" s="248"/>
      <c r="JG66" s="248"/>
      <c r="JH66" s="248"/>
    </row>
    <row r="67" spans="1:268" s="195" customFormat="1" ht="13.8" x14ac:dyDescent="0.25">
      <c r="A67" s="196" t="s">
        <v>208</v>
      </c>
      <c r="B67" s="215" t="s">
        <v>241</v>
      </c>
      <c r="C67" s="334">
        <f>ROUNDUP('7990NTP-P'!$G$30*0.12,2)</f>
        <v>0</v>
      </c>
      <c r="D67" s="79"/>
      <c r="E67" s="332">
        <f>ROUNDUP('7990NTP-P'!$H$30*0.12,2)</f>
        <v>0</v>
      </c>
      <c r="F67" s="79"/>
      <c r="G67" s="332">
        <f>ROUNDUP('7990NTP-P'!$I$30*0.12,2)</f>
        <v>0</v>
      </c>
      <c r="H67" s="79"/>
      <c r="I67" s="251"/>
      <c r="J67" s="250"/>
      <c r="K67" s="250"/>
      <c r="L67" s="250"/>
      <c r="M67" s="250"/>
      <c r="N67" s="250"/>
      <c r="O67" s="250"/>
      <c r="P67" s="250"/>
      <c r="Q67" s="250"/>
      <c r="R67" s="250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248"/>
      <c r="FH67" s="248"/>
      <c r="FI67" s="248"/>
      <c r="FJ67" s="248"/>
      <c r="FK67" s="248"/>
      <c r="FL67" s="248"/>
      <c r="FM67" s="248"/>
      <c r="FN67" s="248"/>
      <c r="FO67" s="248"/>
      <c r="FP67" s="248"/>
      <c r="FQ67" s="248"/>
      <c r="FR67" s="248"/>
      <c r="FS67" s="248"/>
      <c r="FT67" s="248"/>
      <c r="FU67" s="248"/>
      <c r="FV67" s="248"/>
      <c r="FW67" s="248"/>
      <c r="FX67" s="248"/>
      <c r="FY67" s="248"/>
      <c r="FZ67" s="248"/>
      <c r="GA67" s="248"/>
      <c r="GB67" s="248"/>
      <c r="GC67" s="248"/>
      <c r="GD67" s="248"/>
      <c r="GE67" s="248"/>
      <c r="GF67" s="248"/>
      <c r="GG67" s="248"/>
      <c r="GH67" s="248"/>
      <c r="GI67" s="248"/>
      <c r="GJ67" s="248"/>
      <c r="GK67" s="248"/>
      <c r="GL67" s="248"/>
      <c r="GM67" s="248"/>
      <c r="GN67" s="248"/>
      <c r="GO67" s="248"/>
      <c r="GP67" s="248"/>
      <c r="GQ67" s="248"/>
      <c r="GR67" s="248"/>
      <c r="GS67" s="248"/>
      <c r="GT67" s="248"/>
      <c r="GU67" s="248"/>
      <c r="GV67" s="248"/>
      <c r="GW67" s="248"/>
      <c r="GX67" s="248"/>
      <c r="GY67" s="248"/>
      <c r="GZ67" s="248"/>
      <c r="HA67" s="248"/>
      <c r="HB67" s="248"/>
      <c r="HC67" s="248"/>
      <c r="HD67" s="248"/>
      <c r="HE67" s="248"/>
      <c r="HF67" s="248"/>
      <c r="HG67" s="248"/>
      <c r="HH67" s="248"/>
      <c r="HI67" s="248"/>
      <c r="HJ67" s="248"/>
      <c r="HK67" s="248"/>
      <c r="HL67" s="248"/>
      <c r="HM67" s="248"/>
      <c r="HN67" s="248"/>
      <c r="HO67" s="248"/>
      <c r="HP67" s="248"/>
      <c r="HQ67" s="248"/>
      <c r="HR67" s="248"/>
      <c r="HS67" s="248"/>
      <c r="HT67" s="248"/>
      <c r="HU67" s="248"/>
      <c r="HV67" s="248"/>
      <c r="HW67" s="248"/>
      <c r="HX67" s="248"/>
      <c r="HY67" s="248"/>
      <c r="HZ67" s="248"/>
      <c r="IA67" s="248"/>
      <c r="IB67" s="248"/>
      <c r="IC67" s="248"/>
      <c r="ID67" s="248"/>
      <c r="IE67" s="248"/>
      <c r="IF67" s="248"/>
      <c r="IG67" s="248"/>
      <c r="IH67" s="248"/>
      <c r="II67" s="248"/>
      <c r="IJ67" s="248"/>
      <c r="IK67" s="248"/>
      <c r="IL67" s="248"/>
      <c r="IM67" s="248"/>
      <c r="IN67" s="248"/>
      <c r="IO67" s="248"/>
      <c r="IP67" s="248"/>
      <c r="IQ67" s="248"/>
      <c r="IR67" s="248"/>
      <c r="IS67" s="248"/>
      <c r="IT67" s="248"/>
      <c r="IU67" s="248"/>
      <c r="IV67" s="248"/>
      <c r="IW67" s="248"/>
      <c r="IX67" s="248"/>
      <c r="IY67" s="248"/>
      <c r="IZ67" s="248"/>
      <c r="JA67" s="248"/>
      <c r="JB67" s="248"/>
      <c r="JC67" s="248"/>
      <c r="JD67" s="248"/>
      <c r="JE67" s="248"/>
      <c r="JF67" s="248"/>
      <c r="JG67" s="248"/>
      <c r="JH67" s="248"/>
    </row>
    <row r="68" spans="1:268" s="195" customFormat="1" ht="13.8" x14ac:dyDescent="0.3">
      <c r="A68" s="217"/>
      <c r="B68" s="217"/>
      <c r="C68" s="333"/>
      <c r="D68" s="75"/>
      <c r="E68" s="333"/>
      <c r="F68" s="75"/>
      <c r="G68" s="333"/>
      <c r="H68" s="75"/>
      <c r="I68" s="251"/>
      <c r="J68" s="250"/>
      <c r="K68" s="250"/>
      <c r="L68" s="250"/>
      <c r="M68" s="250"/>
      <c r="N68" s="250"/>
      <c r="O68" s="250"/>
      <c r="P68" s="250"/>
      <c r="Q68" s="250"/>
      <c r="R68" s="250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8"/>
      <c r="DU68" s="248"/>
      <c r="DV68" s="248"/>
      <c r="DW68" s="248"/>
      <c r="DX68" s="248"/>
      <c r="DY68" s="248"/>
      <c r="DZ68" s="248"/>
      <c r="EA68" s="248"/>
      <c r="EB68" s="248"/>
      <c r="EC68" s="248"/>
      <c r="ED68" s="248"/>
      <c r="EE68" s="248"/>
      <c r="EF68" s="248"/>
      <c r="EG68" s="248"/>
      <c r="EH68" s="248"/>
      <c r="EI68" s="248"/>
      <c r="EJ68" s="248"/>
      <c r="EK68" s="248"/>
      <c r="EL68" s="248"/>
      <c r="EM68" s="248"/>
      <c r="EN68" s="248"/>
      <c r="EO68" s="248"/>
      <c r="EP68" s="248"/>
      <c r="EQ68" s="248"/>
      <c r="ER68" s="248"/>
      <c r="ES68" s="248"/>
      <c r="ET68" s="248"/>
      <c r="EU68" s="248"/>
      <c r="EV68" s="248"/>
      <c r="EW68" s="248"/>
      <c r="EX68" s="248"/>
      <c r="EY68" s="248"/>
      <c r="EZ68" s="248"/>
      <c r="FA68" s="248"/>
      <c r="FB68" s="248"/>
      <c r="FC68" s="248"/>
      <c r="FD68" s="248"/>
      <c r="FE68" s="248"/>
      <c r="FF68" s="248"/>
      <c r="FG68" s="248"/>
      <c r="FH68" s="248"/>
      <c r="FI68" s="248"/>
      <c r="FJ68" s="248"/>
      <c r="FK68" s="248"/>
      <c r="FL68" s="248"/>
      <c r="FM68" s="248"/>
      <c r="FN68" s="248"/>
      <c r="FO68" s="248"/>
      <c r="FP68" s="248"/>
      <c r="FQ68" s="248"/>
      <c r="FR68" s="248"/>
      <c r="FS68" s="248"/>
      <c r="FT68" s="248"/>
      <c r="FU68" s="248"/>
      <c r="FV68" s="248"/>
      <c r="FW68" s="248"/>
      <c r="FX68" s="248"/>
      <c r="FY68" s="248"/>
      <c r="FZ68" s="248"/>
      <c r="GA68" s="248"/>
      <c r="GB68" s="248"/>
      <c r="GC68" s="248"/>
      <c r="GD68" s="248"/>
      <c r="GE68" s="248"/>
      <c r="GF68" s="248"/>
      <c r="GG68" s="248"/>
      <c r="GH68" s="248"/>
      <c r="GI68" s="248"/>
      <c r="GJ68" s="248"/>
      <c r="GK68" s="248"/>
      <c r="GL68" s="248"/>
      <c r="GM68" s="248"/>
      <c r="GN68" s="248"/>
      <c r="GO68" s="248"/>
      <c r="GP68" s="248"/>
      <c r="GQ68" s="248"/>
      <c r="GR68" s="248"/>
      <c r="GS68" s="248"/>
      <c r="GT68" s="248"/>
      <c r="GU68" s="248"/>
      <c r="GV68" s="248"/>
      <c r="GW68" s="248"/>
      <c r="GX68" s="248"/>
      <c r="GY68" s="248"/>
      <c r="GZ68" s="248"/>
      <c r="HA68" s="248"/>
      <c r="HB68" s="248"/>
      <c r="HC68" s="248"/>
      <c r="HD68" s="248"/>
      <c r="HE68" s="248"/>
      <c r="HF68" s="248"/>
      <c r="HG68" s="248"/>
      <c r="HH68" s="248"/>
      <c r="HI68" s="248"/>
      <c r="HJ68" s="248"/>
      <c r="HK68" s="248"/>
      <c r="HL68" s="248"/>
      <c r="HM68" s="248"/>
      <c r="HN68" s="248"/>
      <c r="HO68" s="248"/>
      <c r="HP68" s="248"/>
      <c r="HQ68" s="248"/>
      <c r="HR68" s="248"/>
      <c r="HS68" s="248"/>
      <c r="HT68" s="248"/>
      <c r="HU68" s="248"/>
      <c r="HV68" s="248"/>
      <c r="HW68" s="248"/>
      <c r="HX68" s="248"/>
      <c r="HY68" s="248"/>
      <c r="HZ68" s="248"/>
      <c r="IA68" s="248"/>
      <c r="IB68" s="248"/>
      <c r="IC68" s="248"/>
      <c r="ID68" s="248"/>
      <c r="IE68" s="248"/>
      <c r="IF68" s="248"/>
      <c r="IG68" s="248"/>
      <c r="IH68" s="248"/>
      <c r="II68" s="248"/>
      <c r="IJ68" s="248"/>
      <c r="IK68" s="248"/>
      <c r="IL68" s="248"/>
      <c r="IM68" s="248"/>
      <c r="IN68" s="248"/>
      <c r="IO68" s="248"/>
      <c r="IP68" s="248"/>
      <c r="IQ68" s="248"/>
      <c r="IR68" s="248"/>
      <c r="IS68" s="248"/>
      <c r="IT68" s="248"/>
      <c r="IU68" s="248"/>
      <c r="IV68" s="248"/>
      <c r="IW68" s="248"/>
      <c r="IX68" s="248"/>
      <c r="IY68" s="248"/>
      <c r="IZ68" s="248"/>
      <c r="JA68" s="248"/>
      <c r="JB68" s="248"/>
      <c r="JC68" s="248"/>
      <c r="JD68" s="248"/>
      <c r="JE68" s="248"/>
      <c r="JF68" s="248"/>
      <c r="JG68" s="248"/>
      <c r="JH68" s="248"/>
    </row>
    <row r="69" spans="1:268" s="195" customFormat="1" ht="13.8" x14ac:dyDescent="0.25">
      <c r="A69" s="196" t="s">
        <v>213</v>
      </c>
      <c r="B69" s="215" t="s">
        <v>210</v>
      </c>
      <c r="C69" s="332">
        <f>ROUNDDOWN('7990NTP-P'!G31-('7990NTP-P'!G31*0.12),2)</f>
        <v>0</v>
      </c>
      <c r="D69" s="76">
        <f>'7990NTP-P'!C31</f>
        <v>0</v>
      </c>
      <c r="E69" s="332">
        <f>ROUNDDOWN('7990NTP-P'!H31-('7990NTP-P'!H31*0.12),2)</f>
        <v>0</v>
      </c>
      <c r="F69" s="76">
        <f>'7990NTP-P'!D31</f>
        <v>0</v>
      </c>
      <c r="G69" s="332">
        <f>ROUNDDOWN('7990NTP-P'!I31-('7990NTP-P'!I31*0.12),2)</f>
        <v>0</v>
      </c>
      <c r="H69" s="76">
        <f>'7990NTP-P'!E31</f>
        <v>0</v>
      </c>
      <c r="I69" s="251"/>
      <c r="J69" s="250"/>
      <c r="K69" s="250"/>
      <c r="L69" s="250"/>
      <c r="M69" s="250"/>
      <c r="N69" s="250"/>
      <c r="O69" s="250"/>
      <c r="P69" s="250"/>
      <c r="Q69" s="250"/>
      <c r="R69" s="250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  <c r="FR69" s="248"/>
      <c r="FS69" s="248"/>
      <c r="FT69" s="248"/>
      <c r="FU69" s="248"/>
      <c r="FV69" s="248"/>
      <c r="FW69" s="248"/>
      <c r="FX69" s="248"/>
      <c r="FY69" s="248"/>
      <c r="FZ69" s="248"/>
      <c r="GA69" s="248"/>
      <c r="GB69" s="248"/>
      <c r="GC69" s="248"/>
      <c r="GD69" s="248"/>
      <c r="GE69" s="248"/>
      <c r="GF69" s="248"/>
      <c r="GG69" s="248"/>
      <c r="GH69" s="248"/>
      <c r="GI69" s="248"/>
      <c r="GJ69" s="248"/>
      <c r="GK69" s="248"/>
      <c r="GL69" s="248"/>
      <c r="GM69" s="248"/>
      <c r="GN69" s="248"/>
      <c r="GO69" s="248"/>
      <c r="GP69" s="248"/>
      <c r="GQ69" s="248"/>
      <c r="GR69" s="248"/>
      <c r="GS69" s="248"/>
      <c r="GT69" s="248"/>
      <c r="GU69" s="248"/>
      <c r="GV69" s="248"/>
      <c r="GW69" s="248"/>
      <c r="GX69" s="248"/>
      <c r="GY69" s="248"/>
      <c r="GZ69" s="248"/>
      <c r="HA69" s="248"/>
      <c r="HB69" s="248"/>
      <c r="HC69" s="248"/>
      <c r="HD69" s="248"/>
      <c r="HE69" s="248"/>
      <c r="HF69" s="248"/>
      <c r="HG69" s="248"/>
      <c r="HH69" s="248"/>
      <c r="HI69" s="248"/>
      <c r="HJ69" s="248"/>
      <c r="HK69" s="248"/>
      <c r="HL69" s="248"/>
      <c r="HM69" s="248"/>
      <c r="HN69" s="248"/>
      <c r="HO69" s="248"/>
      <c r="HP69" s="248"/>
      <c r="HQ69" s="248"/>
      <c r="HR69" s="248"/>
      <c r="HS69" s="248"/>
      <c r="HT69" s="248"/>
      <c r="HU69" s="248"/>
      <c r="HV69" s="248"/>
      <c r="HW69" s="248"/>
      <c r="HX69" s="248"/>
      <c r="HY69" s="248"/>
      <c r="HZ69" s="248"/>
      <c r="IA69" s="248"/>
      <c r="IB69" s="248"/>
      <c r="IC69" s="248"/>
      <c r="ID69" s="248"/>
      <c r="IE69" s="248"/>
      <c r="IF69" s="248"/>
      <c r="IG69" s="248"/>
      <c r="IH69" s="248"/>
      <c r="II69" s="248"/>
      <c r="IJ69" s="248"/>
      <c r="IK69" s="248"/>
      <c r="IL69" s="248"/>
      <c r="IM69" s="248"/>
      <c r="IN69" s="248"/>
      <c r="IO69" s="248"/>
      <c r="IP69" s="248"/>
      <c r="IQ69" s="248"/>
      <c r="IR69" s="248"/>
      <c r="IS69" s="248"/>
      <c r="IT69" s="248"/>
      <c r="IU69" s="248"/>
      <c r="IV69" s="248"/>
      <c r="IW69" s="248"/>
      <c r="IX69" s="248"/>
      <c r="IY69" s="248"/>
      <c r="IZ69" s="248"/>
      <c r="JA69" s="248"/>
      <c r="JB69" s="248"/>
      <c r="JC69" s="248"/>
      <c r="JD69" s="248"/>
      <c r="JE69" s="248"/>
      <c r="JF69" s="248"/>
      <c r="JG69" s="248"/>
      <c r="JH69" s="248"/>
    </row>
    <row r="70" spans="1:268" s="195" customFormat="1" ht="13.8" x14ac:dyDescent="0.25">
      <c r="A70" s="196" t="s">
        <v>211</v>
      </c>
      <c r="B70" s="200" t="s">
        <v>209</v>
      </c>
      <c r="C70" s="334">
        <f>ROUNDUP('7990NTP-P'!G31*0.12,2)</f>
        <v>0</v>
      </c>
      <c r="D70" s="79"/>
      <c r="E70" s="332">
        <f>ROUNDUP('7990NTP-P'!H31*0.12,2)</f>
        <v>0</v>
      </c>
      <c r="F70" s="79"/>
      <c r="G70" s="332">
        <f>ROUNDUP('7990NTP-P'!I31*0.12,2)</f>
        <v>0</v>
      </c>
      <c r="H70" s="79"/>
      <c r="I70" s="251"/>
      <c r="J70" s="250"/>
      <c r="K70" s="250"/>
      <c r="L70" s="250"/>
      <c r="M70" s="250"/>
      <c r="N70" s="250"/>
      <c r="O70" s="250"/>
      <c r="P70" s="250"/>
      <c r="Q70" s="250"/>
      <c r="R70" s="250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8"/>
      <c r="EF70" s="248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8"/>
      <c r="ES70" s="248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8"/>
      <c r="FG70" s="248"/>
      <c r="FH70" s="248"/>
      <c r="FI70" s="248"/>
      <c r="FJ70" s="248"/>
      <c r="FK70" s="248"/>
      <c r="FL70" s="248"/>
      <c r="FM70" s="248"/>
      <c r="FN70" s="248"/>
      <c r="FO70" s="248"/>
      <c r="FP70" s="248"/>
      <c r="FQ70" s="248"/>
      <c r="FR70" s="248"/>
      <c r="FS70" s="248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8"/>
      <c r="GF70" s="248"/>
      <c r="GG70" s="248"/>
      <c r="GH70" s="248"/>
      <c r="GI70" s="248"/>
      <c r="GJ70" s="248"/>
      <c r="GK70" s="248"/>
      <c r="GL70" s="248"/>
      <c r="GM70" s="248"/>
      <c r="GN70" s="248"/>
      <c r="GO70" s="248"/>
      <c r="GP70" s="248"/>
      <c r="GQ70" s="248"/>
      <c r="GR70" s="248"/>
      <c r="GS70" s="248"/>
      <c r="GT70" s="248"/>
      <c r="GU70" s="248"/>
      <c r="GV70" s="248"/>
      <c r="GW70" s="248"/>
      <c r="GX70" s="248"/>
      <c r="GY70" s="248"/>
      <c r="GZ70" s="248"/>
      <c r="HA70" s="248"/>
      <c r="HB70" s="248"/>
      <c r="HC70" s="248"/>
      <c r="HD70" s="248"/>
      <c r="HE70" s="248"/>
      <c r="HF70" s="248"/>
      <c r="HG70" s="248"/>
      <c r="HH70" s="248"/>
      <c r="HI70" s="248"/>
      <c r="HJ70" s="248"/>
      <c r="HK70" s="248"/>
      <c r="HL70" s="248"/>
      <c r="HM70" s="248"/>
      <c r="HN70" s="248"/>
      <c r="HO70" s="248"/>
      <c r="HP70" s="248"/>
      <c r="HQ70" s="248"/>
      <c r="HR70" s="248"/>
      <c r="HS70" s="248"/>
      <c r="HT70" s="248"/>
      <c r="HU70" s="248"/>
      <c r="HV70" s="248"/>
      <c r="HW70" s="248"/>
      <c r="HX70" s="248"/>
      <c r="HY70" s="248"/>
      <c r="HZ70" s="248"/>
      <c r="IA70" s="248"/>
      <c r="IB70" s="248"/>
      <c r="IC70" s="248"/>
      <c r="ID70" s="248"/>
      <c r="IE70" s="248"/>
      <c r="IF70" s="248"/>
      <c r="IG70" s="248"/>
      <c r="IH70" s="248"/>
      <c r="II70" s="248"/>
      <c r="IJ70" s="248"/>
      <c r="IK70" s="248"/>
      <c r="IL70" s="248"/>
      <c r="IM70" s="248"/>
      <c r="IN70" s="248"/>
      <c r="IO70" s="248"/>
      <c r="IP70" s="248"/>
      <c r="IQ70" s="248"/>
      <c r="IR70" s="248"/>
      <c r="IS70" s="248"/>
      <c r="IT70" s="248"/>
      <c r="IU70" s="248"/>
      <c r="IV70" s="248"/>
      <c r="IW70" s="248"/>
      <c r="IX70" s="248"/>
      <c r="IY70" s="248"/>
      <c r="IZ70" s="248"/>
      <c r="JA70" s="248"/>
      <c r="JB70" s="248"/>
      <c r="JC70" s="248"/>
      <c r="JD70" s="248"/>
      <c r="JE70" s="248"/>
      <c r="JF70" s="248"/>
      <c r="JG70" s="248"/>
      <c r="JH70" s="248"/>
    </row>
    <row r="71" spans="1:268" s="195" customFormat="1" ht="13.8" x14ac:dyDescent="0.3">
      <c r="A71" s="217"/>
      <c r="B71" s="217"/>
      <c r="C71" s="333"/>
      <c r="D71" s="75"/>
      <c r="E71" s="333"/>
      <c r="F71" s="75"/>
      <c r="G71" s="333"/>
      <c r="H71" s="75"/>
      <c r="I71" s="251"/>
      <c r="J71" s="250"/>
      <c r="K71" s="250"/>
      <c r="L71" s="250"/>
      <c r="M71" s="250"/>
      <c r="N71" s="250"/>
      <c r="O71" s="250"/>
      <c r="P71" s="250"/>
      <c r="Q71" s="250"/>
      <c r="R71" s="250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248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8"/>
      <c r="EF71" s="248"/>
      <c r="EG71" s="248"/>
      <c r="EH71" s="248"/>
      <c r="EI71" s="248"/>
      <c r="EJ71" s="248"/>
      <c r="EK71" s="248"/>
      <c r="EL71" s="248"/>
      <c r="EM71" s="248"/>
      <c r="EN71" s="248"/>
      <c r="EO71" s="248"/>
      <c r="EP71" s="248"/>
      <c r="EQ71" s="248"/>
      <c r="ER71" s="248"/>
      <c r="ES71" s="248"/>
      <c r="ET71" s="248"/>
      <c r="EU71" s="248"/>
      <c r="EV71" s="248"/>
      <c r="EW71" s="248"/>
      <c r="EX71" s="248"/>
      <c r="EY71" s="248"/>
      <c r="EZ71" s="248"/>
      <c r="FA71" s="248"/>
      <c r="FB71" s="248"/>
      <c r="FC71" s="248"/>
      <c r="FD71" s="248"/>
      <c r="FE71" s="248"/>
      <c r="FF71" s="248"/>
      <c r="FG71" s="248"/>
      <c r="FH71" s="248"/>
      <c r="FI71" s="248"/>
      <c r="FJ71" s="248"/>
      <c r="FK71" s="248"/>
      <c r="FL71" s="248"/>
      <c r="FM71" s="248"/>
      <c r="FN71" s="248"/>
      <c r="FO71" s="248"/>
      <c r="FP71" s="248"/>
      <c r="FQ71" s="248"/>
      <c r="FR71" s="248"/>
      <c r="FS71" s="248"/>
      <c r="FT71" s="248"/>
      <c r="FU71" s="248"/>
      <c r="FV71" s="248"/>
      <c r="FW71" s="248"/>
      <c r="FX71" s="248"/>
      <c r="FY71" s="248"/>
      <c r="FZ71" s="248"/>
      <c r="GA71" s="248"/>
      <c r="GB71" s="248"/>
      <c r="GC71" s="248"/>
      <c r="GD71" s="248"/>
      <c r="GE71" s="248"/>
      <c r="GF71" s="248"/>
      <c r="GG71" s="248"/>
      <c r="GH71" s="248"/>
      <c r="GI71" s="248"/>
      <c r="GJ71" s="248"/>
      <c r="GK71" s="248"/>
      <c r="GL71" s="248"/>
      <c r="GM71" s="248"/>
      <c r="GN71" s="248"/>
      <c r="GO71" s="248"/>
      <c r="GP71" s="248"/>
      <c r="GQ71" s="248"/>
      <c r="GR71" s="248"/>
      <c r="GS71" s="248"/>
      <c r="GT71" s="248"/>
      <c r="GU71" s="248"/>
      <c r="GV71" s="248"/>
      <c r="GW71" s="248"/>
      <c r="GX71" s="248"/>
      <c r="GY71" s="248"/>
      <c r="GZ71" s="248"/>
      <c r="HA71" s="248"/>
      <c r="HB71" s="248"/>
      <c r="HC71" s="248"/>
      <c r="HD71" s="248"/>
      <c r="HE71" s="248"/>
      <c r="HF71" s="248"/>
      <c r="HG71" s="248"/>
      <c r="HH71" s="248"/>
      <c r="HI71" s="248"/>
      <c r="HJ71" s="248"/>
      <c r="HK71" s="248"/>
      <c r="HL71" s="248"/>
      <c r="HM71" s="248"/>
      <c r="HN71" s="248"/>
      <c r="HO71" s="248"/>
      <c r="HP71" s="248"/>
      <c r="HQ71" s="248"/>
      <c r="HR71" s="248"/>
      <c r="HS71" s="248"/>
      <c r="HT71" s="248"/>
      <c r="HU71" s="248"/>
      <c r="HV71" s="248"/>
      <c r="HW71" s="248"/>
      <c r="HX71" s="248"/>
      <c r="HY71" s="248"/>
      <c r="HZ71" s="248"/>
      <c r="IA71" s="248"/>
      <c r="IB71" s="248"/>
      <c r="IC71" s="248"/>
      <c r="ID71" s="248"/>
      <c r="IE71" s="248"/>
      <c r="IF71" s="248"/>
      <c r="IG71" s="248"/>
      <c r="IH71" s="248"/>
      <c r="II71" s="248"/>
      <c r="IJ71" s="248"/>
      <c r="IK71" s="248"/>
      <c r="IL71" s="248"/>
      <c r="IM71" s="248"/>
      <c r="IN71" s="248"/>
      <c r="IO71" s="248"/>
      <c r="IP71" s="248"/>
      <c r="IQ71" s="248"/>
      <c r="IR71" s="248"/>
      <c r="IS71" s="248"/>
      <c r="IT71" s="248"/>
      <c r="IU71" s="248"/>
      <c r="IV71" s="248"/>
      <c r="IW71" s="248"/>
      <c r="IX71" s="248"/>
      <c r="IY71" s="248"/>
      <c r="IZ71" s="248"/>
      <c r="JA71" s="248"/>
      <c r="JB71" s="248"/>
      <c r="JC71" s="248"/>
      <c r="JD71" s="248"/>
      <c r="JE71" s="248"/>
      <c r="JF71" s="248"/>
      <c r="JG71" s="248"/>
      <c r="JH71" s="248"/>
    </row>
    <row r="72" spans="1:268" s="195" customFormat="1" ht="13.8" x14ac:dyDescent="0.25">
      <c r="A72" s="256" t="s">
        <v>215</v>
      </c>
      <c r="B72" s="215" t="s">
        <v>216</v>
      </c>
      <c r="C72" s="332">
        <f>ROUNDDOWN('7990NTP-P'!G32-('7990NTP-P'!G32*0.12),2)</f>
        <v>0</v>
      </c>
      <c r="D72" s="76">
        <f>'7990NTP-P'!C32</f>
        <v>0</v>
      </c>
      <c r="E72" s="332">
        <f>ROUNDDOWN('7990NTP-P'!H32-('7990NTP-P'!H32*0.12),2)</f>
        <v>0</v>
      </c>
      <c r="F72" s="76">
        <f>'7990NTP-P'!D35</f>
        <v>0</v>
      </c>
      <c r="G72" s="332">
        <f>ROUNDDOWN('7990NTP-P'!I32-('7990NTP-P'!I32*0.12),2)</f>
        <v>0</v>
      </c>
      <c r="H72" s="76">
        <f>'7990NTP-P'!E32</f>
        <v>0</v>
      </c>
      <c r="I72" s="251"/>
      <c r="J72" s="250"/>
      <c r="K72" s="250"/>
      <c r="L72" s="250"/>
      <c r="M72" s="250"/>
      <c r="N72" s="250"/>
      <c r="O72" s="250"/>
      <c r="P72" s="250"/>
      <c r="Q72" s="250"/>
      <c r="R72" s="250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8"/>
      <c r="EF72" s="248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/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  <c r="FG72" s="248"/>
      <c r="FH72" s="248"/>
      <c r="FI72" s="248"/>
      <c r="FJ72" s="248"/>
      <c r="FK72" s="248"/>
      <c r="FL72" s="248"/>
      <c r="FM72" s="248"/>
      <c r="FN72" s="248"/>
      <c r="FO72" s="248"/>
      <c r="FP72" s="248"/>
      <c r="FQ72" s="248"/>
      <c r="FR72" s="248"/>
      <c r="FS72" s="248"/>
      <c r="FT72" s="248"/>
      <c r="FU72" s="248"/>
      <c r="FV72" s="248"/>
      <c r="FW72" s="248"/>
      <c r="FX72" s="248"/>
      <c r="FY72" s="248"/>
      <c r="FZ72" s="248"/>
      <c r="GA72" s="248"/>
      <c r="GB72" s="248"/>
      <c r="GC72" s="248"/>
      <c r="GD72" s="248"/>
      <c r="GE72" s="248"/>
      <c r="GF72" s="248"/>
      <c r="GG72" s="248"/>
      <c r="GH72" s="248"/>
      <c r="GI72" s="248"/>
      <c r="GJ72" s="248"/>
      <c r="GK72" s="248"/>
      <c r="GL72" s="248"/>
      <c r="GM72" s="248"/>
      <c r="GN72" s="248"/>
      <c r="GO72" s="248"/>
      <c r="GP72" s="248"/>
      <c r="GQ72" s="248"/>
      <c r="GR72" s="248"/>
      <c r="GS72" s="248"/>
      <c r="GT72" s="248"/>
      <c r="GU72" s="248"/>
      <c r="GV72" s="248"/>
      <c r="GW72" s="248"/>
      <c r="GX72" s="248"/>
      <c r="GY72" s="248"/>
      <c r="GZ72" s="248"/>
      <c r="HA72" s="248"/>
      <c r="HB72" s="248"/>
      <c r="HC72" s="248"/>
      <c r="HD72" s="248"/>
      <c r="HE72" s="248"/>
      <c r="HF72" s="248"/>
      <c r="HG72" s="248"/>
      <c r="HH72" s="248"/>
      <c r="HI72" s="248"/>
      <c r="HJ72" s="248"/>
      <c r="HK72" s="248"/>
      <c r="HL72" s="248"/>
      <c r="HM72" s="248"/>
      <c r="HN72" s="248"/>
      <c r="HO72" s="248"/>
      <c r="HP72" s="248"/>
      <c r="HQ72" s="248"/>
      <c r="HR72" s="248"/>
      <c r="HS72" s="248"/>
      <c r="HT72" s="248"/>
      <c r="HU72" s="248"/>
      <c r="HV72" s="248"/>
      <c r="HW72" s="248"/>
      <c r="HX72" s="248"/>
      <c r="HY72" s="248"/>
      <c r="HZ72" s="248"/>
      <c r="IA72" s="248"/>
      <c r="IB72" s="248"/>
      <c r="IC72" s="248"/>
      <c r="ID72" s="248"/>
      <c r="IE72" s="248"/>
      <c r="IF72" s="248"/>
      <c r="IG72" s="248"/>
      <c r="IH72" s="248"/>
      <c r="II72" s="248"/>
      <c r="IJ72" s="248"/>
      <c r="IK72" s="248"/>
      <c r="IL72" s="248"/>
      <c r="IM72" s="248"/>
      <c r="IN72" s="248"/>
      <c r="IO72" s="248"/>
      <c r="IP72" s="248"/>
      <c r="IQ72" s="248"/>
      <c r="IR72" s="248"/>
      <c r="IS72" s="248"/>
      <c r="IT72" s="248"/>
      <c r="IU72" s="248"/>
      <c r="IV72" s="248"/>
      <c r="IW72" s="248"/>
      <c r="IX72" s="248"/>
      <c r="IY72" s="248"/>
      <c r="IZ72" s="248"/>
      <c r="JA72" s="248"/>
      <c r="JB72" s="248"/>
      <c r="JC72" s="248"/>
      <c r="JD72" s="248"/>
      <c r="JE72" s="248"/>
      <c r="JF72" s="248"/>
      <c r="JG72" s="248"/>
      <c r="JH72" s="248"/>
    </row>
    <row r="73" spans="1:268" s="195" customFormat="1" ht="14.4" x14ac:dyDescent="0.3">
      <c r="A73" s="257" t="s">
        <v>214</v>
      </c>
      <c r="B73" s="198" t="s">
        <v>217</v>
      </c>
      <c r="C73" s="334">
        <f>ROUNDUP('7990NTP-P'!G32*0.12,2)</f>
        <v>0</v>
      </c>
      <c r="D73" s="79"/>
      <c r="E73" s="332">
        <f>ROUNDUP('7990NTP-P'!H32*0.12,2)</f>
        <v>0</v>
      </c>
      <c r="F73" s="79"/>
      <c r="G73" s="332">
        <f>ROUNDUP('7990NTP-P'!I32*0.12,2)</f>
        <v>0</v>
      </c>
      <c r="H73" s="79"/>
      <c r="I73" s="251"/>
      <c r="J73" s="250"/>
      <c r="K73" s="250"/>
      <c r="L73" s="250"/>
      <c r="M73" s="250"/>
      <c r="N73" s="250"/>
      <c r="O73" s="250"/>
      <c r="P73" s="250"/>
      <c r="Q73" s="250"/>
      <c r="R73" s="250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  <c r="FI73" s="248"/>
      <c r="FJ73" s="248"/>
      <c r="FK73" s="248"/>
      <c r="FL73" s="248"/>
      <c r="FM73" s="248"/>
      <c r="FN73" s="248"/>
      <c r="FO73" s="248"/>
      <c r="FP73" s="248"/>
      <c r="FQ73" s="248"/>
      <c r="FR73" s="248"/>
      <c r="FS73" s="248"/>
      <c r="FT73" s="248"/>
      <c r="FU73" s="24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  <c r="GN73" s="248"/>
      <c r="GO73" s="248"/>
      <c r="GP73" s="248"/>
      <c r="GQ73" s="248"/>
      <c r="GR73" s="248"/>
      <c r="GS73" s="248"/>
      <c r="GT73" s="248"/>
      <c r="GU73" s="248"/>
      <c r="GV73" s="248"/>
      <c r="GW73" s="248"/>
      <c r="GX73" s="248"/>
      <c r="GY73" s="248"/>
      <c r="GZ73" s="248"/>
      <c r="HA73" s="248"/>
      <c r="HB73" s="248"/>
      <c r="HC73" s="248"/>
      <c r="HD73" s="248"/>
      <c r="HE73" s="248"/>
      <c r="HF73" s="248"/>
      <c r="HG73" s="248"/>
      <c r="HH73" s="248"/>
      <c r="HI73" s="248"/>
      <c r="HJ73" s="248"/>
      <c r="HK73" s="248"/>
      <c r="HL73" s="248"/>
      <c r="HM73" s="248"/>
      <c r="HN73" s="248"/>
      <c r="HO73" s="248"/>
      <c r="HP73" s="248"/>
      <c r="HQ73" s="248"/>
      <c r="HR73" s="248"/>
      <c r="HS73" s="248"/>
      <c r="HT73" s="248"/>
      <c r="HU73" s="248"/>
      <c r="HV73" s="248"/>
      <c r="HW73" s="248"/>
      <c r="HX73" s="248"/>
      <c r="HY73" s="248"/>
      <c r="HZ73" s="248"/>
      <c r="IA73" s="248"/>
      <c r="IB73" s="248"/>
      <c r="IC73" s="248"/>
      <c r="ID73" s="248"/>
      <c r="IE73" s="248"/>
      <c r="IF73" s="248"/>
      <c r="IG73" s="248"/>
      <c r="IH73" s="248"/>
      <c r="II73" s="248"/>
      <c r="IJ73" s="248"/>
      <c r="IK73" s="248"/>
      <c r="IL73" s="248"/>
      <c r="IM73" s="248"/>
      <c r="IN73" s="248"/>
      <c r="IO73" s="248"/>
      <c r="IP73" s="248"/>
      <c r="IQ73" s="248"/>
      <c r="IR73" s="248"/>
      <c r="IS73" s="248"/>
      <c r="IT73" s="248"/>
      <c r="IU73" s="248"/>
      <c r="IV73" s="248"/>
      <c r="IW73" s="248"/>
      <c r="IX73" s="248"/>
      <c r="IY73" s="248"/>
      <c r="IZ73" s="248"/>
      <c r="JA73" s="248"/>
      <c r="JB73" s="248"/>
      <c r="JC73" s="248"/>
      <c r="JD73" s="248"/>
      <c r="JE73" s="248"/>
      <c r="JF73" s="248"/>
      <c r="JG73" s="248"/>
      <c r="JH73" s="248"/>
    </row>
    <row r="74" spans="1:268" s="195" customFormat="1" ht="13.8" x14ac:dyDescent="0.3">
      <c r="A74" s="217"/>
      <c r="B74" s="217"/>
      <c r="C74" s="333"/>
      <c r="D74" s="75"/>
      <c r="E74" s="333"/>
      <c r="F74" s="75"/>
      <c r="G74" s="333"/>
      <c r="H74" s="75"/>
      <c r="I74" s="251"/>
      <c r="J74" s="250"/>
      <c r="K74" s="250"/>
      <c r="L74" s="250"/>
      <c r="M74" s="250"/>
      <c r="N74" s="250"/>
      <c r="O74" s="250"/>
      <c r="P74" s="250"/>
      <c r="Q74" s="250"/>
      <c r="R74" s="250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8"/>
      <c r="DU74" s="248"/>
      <c r="DV74" s="248"/>
      <c r="DW74" s="248"/>
      <c r="DX74" s="248"/>
      <c r="DY74" s="248"/>
      <c r="DZ74" s="248"/>
      <c r="EA74" s="248"/>
      <c r="EB74" s="248"/>
      <c r="EC74" s="248"/>
      <c r="ED74" s="248"/>
      <c r="EE74" s="248"/>
      <c r="EF74" s="248"/>
      <c r="EG74" s="248"/>
      <c r="EH74" s="248"/>
      <c r="EI74" s="248"/>
      <c r="EJ74" s="248"/>
      <c r="EK74" s="248"/>
      <c r="EL74" s="248"/>
      <c r="EM74" s="248"/>
      <c r="EN74" s="248"/>
      <c r="EO74" s="248"/>
      <c r="EP74" s="248"/>
      <c r="EQ74" s="248"/>
      <c r="ER74" s="248"/>
      <c r="ES74" s="248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8"/>
      <c r="FG74" s="248"/>
      <c r="FH74" s="248"/>
      <c r="FI74" s="248"/>
      <c r="FJ74" s="248"/>
      <c r="FK74" s="248"/>
      <c r="FL74" s="248"/>
      <c r="FM74" s="248"/>
      <c r="FN74" s="248"/>
      <c r="FO74" s="248"/>
      <c r="FP74" s="248"/>
      <c r="FQ74" s="248"/>
      <c r="FR74" s="248"/>
      <c r="FS74" s="248"/>
      <c r="FT74" s="248"/>
      <c r="FU74" s="248"/>
      <c r="FV74" s="248"/>
      <c r="FW74" s="248"/>
      <c r="FX74" s="248"/>
      <c r="FY74" s="248"/>
      <c r="FZ74" s="248"/>
      <c r="GA74" s="248"/>
      <c r="GB74" s="248"/>
      <c r="GC74" s="248"/>
      <c r="GD74" s="248"/>
      <c r="GE74" s="248"/>
      <c r="GF74" s="248"/>
      <c r="GG74" s="248"/>
      <c r="GH74" s="248"/>
      <c r="GI74" s="248"/>
      <c r="GJ74" s="248"/>
      <c r="GK74" s="248"/>
      <c r="GL74" s="248"/>
      <c r="GM74" s="248"/>
      <c r="GN74" s="248"/>
      <c r="GO74" s="248"/>
      <c r="GP74" s="248"/>
      <c r="GQ74" s="248"/>
      <c r="GR74" s="248"/>
      <c r="GS74" s="248"/>
      <c r="GT74" s="248"/>
      <c r="GU74" s="248"/>
      <c r="GV74" s="248"/>
      <c r="GW74" s="248"/>
      <c r="GX74" s="248"/>
      <c r="GY74" s="248"/>
      <c r="GZ74" s="248"/>
      <c r="HA74" s="248"/>
      <c r="HB74" s="248"/>
      <c r="HC74" s="248"/>
      <c r="HD74" s="248"/>
      <c r="HE74" s="248"/>
      <c r="HF74" s="248"/>
      <c r="HG74" s="248"/>
      <c r="HH74" s="248"/>
      <c r="HI74" s="248"/>
      <c r="HJ74" s="248"/>
      <c r="HK74" s="248"/>
      <c r="HL74" s="248"/>
      <c r="HM74" s="248"/>
      <c r="HN74" s="248"/>
      <c r="HO74" s="248"/>
      <c r="HP74" s="248"/>
      <c r="HQ74" s="248"/>
      <c r="HR74" s="248"/>
      <c r="HS74" s="248"/>
      <c r="HT74" s="248"/>
      <c r="HU74" s="248"/>
      <c r="HV74" s="248"/>
      <c r="HW74" s="248"/>
      <c r="HX74" s="248"/>
      <c r="HY74" s="248"/>
      <c r="HZ74" s="248"/>
      <c r="IA74" s="248"/>
      <c r="IB74" s="248"/>
      <c r="IC74" s="248"/>
      <c r="ID74" s="248"/>
      <c r="IE74" s="248"/>
      <c r="IF74" s="248"/>
      <c r="IG74" s="248"/>
      <c r="IH74" s="248"/>
      <c r="II74" s="248"/>
      <c r="IJ74" s="248"/>
      <c r="IK74" s="248"/>
      <c r="IL74" s="248"/>
      <c r="IM74" s="248"/>
      <c r="IN74" s="248"/>
      <c r="IO74" s="248"/>
      <c r="IP74" s="248"/>
      <c r="IQ74" s="248"/>
      <c r="IR74" s="248"/>
      <c r="IS74" s="248"/>
      <c r="IT74" s="248"/>
      <c r="IU74" s="248"/>
      <c r="IV74" s="248"/>
      <c r="IW74" s="248"/>
      <c r="IX74" s="248"/>
      <c r="IY74" s="248"/>
      <c r="IZ74" s="248"/>
      <c r="JA74" s="248"/>
      <c r="JB74" s="248"/>
      <c r="JC74" s="248"/>
      <c r="JD74" s="248"/>
      <c r="JE74" s="248"/>
      <c r="JF74" s="248"/>
      <c r="JG74" s="248"/>
      <c r="JH74" s="248"/>
    </row>
    <row r="75" spans="1:268" s="195" customFormat="1" ht="13.8" x14ac:dyDescent="0.25">
      <c r="A75" s="258" t="s">
        <v>219</v>
      </c>
      <c r="B75" s="215" t="s">
        <v>228</v>
      </c>
      <c r="C75" s="332">
        <f>ROUNDDOWN('7990NTP-P'!G33-('7990NTP-P'!G33*0.12),2)</f>
        <v>0</v>
      </c>
      <c r="D75" s="76">
        <f>'7990NTP-P'!C33</f>
        <v>0</v>
      </c>
      <c r="E75" s="332">
        <f>ROUNDDOWN('7990NTP-P'!H33-('7990NTP-P'!H33*0.12),2)</f>
        <v>0</v>
      </c>
      <c r="F75" s="76">
        <f>'7990NTP-P'!D33</f>
        <v>0</v>
      </c>
      <c r="G75" s="332">
        <f>ROUNDDOWN('7990NTP-P'!I33-('7990NTP-P'!I33*0.12),2)</f>
        <v>0</v>
      </c>
      <c r="H75" s="76">
        <f>'7990NTP-P'!E33</f>
        <v>0</v>
      </c>
      <c r="I75" s="251"/>
      <c r="J75" s="250"/>
      <c r="K75" s="250"/>
      <c r="L75" s="250"/>
      <c r="M75" s="250"/>
      <c r="N75" s="250"/>
      <c r="O75" s="250"/>
      <c r="P75" s="250"/>
      <c r="Q75" s="250"/>
      <c r="R75" s="250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  <c r="FF75" s="248"/>
      <c r="FG75" s="248"/>
      <c r="FH75" s="248"/>
      <c r="FI75" s="248"/>
      <c r="FJ75" s="248"/>
      <c r="FK75" s="248"/>
      <c r="FL75" s="248"/>
      <c r="FM75" s="248"/>
      <c r="FN75" s="248"/>
      <c r="FO75" s="248"/>
      <c r="FP75" s="248"/>
      <c r="FQ75" s="248"/>
      <c r="FR75" s="248"/>
      <c r="FS75" s="248"/>
      <c r="FT75" s="248"/>
      <c r="FU75" s="248"/>
      <c r="FV75" s="248"/>
      <c r="FW75" s="248"/>
      <c r="FX75" s="248"/>
      <c r="FY75" s="248"/>
      <c r="FZ75" s="248"/>
      <c r="GA75" s="248"/>
      <c r="GB75" s="248"/>
      <c r="GC75" s="248"/>
      <c r="GD75" s="248"/>
      <c r="GE75" s="248"/>
      <c r="GF75" s="248"/>
      <c r="GG75" s="248"/>
      <c r="GH75" s="248"/>
      <c r="GI75" s="248"/>
      <c r="GJ75" s="248"/>
      <c r="GK75" s="248"/>
      <c r="GL75" s="248"/>
      <c r="GM75" s="248"/>
      <c r="GN75" s="248"/>
      <c r="GO75" s="248"/>
      <c r="GP75" s="248"/>
      <c r="GQ75" s="248"/>
      <c r="GR75" s="248"/>
      <c r="GS75" s="248"/>
      <c r="GT75" s="248"/>
      <c r="GU75" s="248"/>
      <c r="GV75" s="248"/>
      <c r="GW75" s="248"/>
      <c r="GX75" s="248"/>
      <c r="GY75" s="248"/>
      <c r="GZ75" s="248"/>
      <c r="HA75" s="248"/>
      <c r="HB75" s="248"/>
      <c r="HC75" s="248"/>
      <c r="HD75" s="248"/>
      <c r="HE75" s="248"/>
      <c r="HF75" s="248"/>
      <c r="HG75" s="248"/>
      <c r="HH75" s="248"/>
      <c r="HI75" s="248"/>
      <c r="HJ75" s="248"/>
      <c r="HK75" s="248"/>
      <c r="HL75" s="248"/>
      <c r="HM75" s="248"/>
      <c r="HN75" s="248"/>
      <c r="HO75" s="248"/>
      <c r="HP75" s="248"/>
      <c r="HQ75" s="248"/>
      <c r="HR75" s="248"/>
      <c r="HS75" s="248"/>
      <c r="HT75" s="248"/>
      <c r="HU75" s="248"/>
      <c r="HV75" s="248"/>
      <c r="HW75" s="248"/>
      <c r="HX75" s="248"/>
      <c r="HY75" s="248"/>
      <c r="HZ75" s="248"/>
      <c r="IA75" s="248"/>
      <c r="IB75" s="248"/>
      <c r="IC75" s="248"/>
      <c r="ID75" s="248"/>
      <c r="IE75" s="248"/>
      <c r="IF75" s="248"/>
      <c r="IG75" s="248"/>
      <c r="IH75" s="248"/>
      <c r="II75" s="248"/>
      <c r="IJ75" s="248"/>
      <c r="IK75" s="248"/>
      <c r="IL75" s="248"/>
      <c r="IM75" s="248"/>
      <c r="IN75" s="248"/>
      <c r="IO75" s="248"/>
      <c r="IP75" s="248"/>
      <c r="IQ75" s="248"/>
      <c r="IR75" s="248"/>
      <c r="IS75" s="248"/>
      <c r="IT75" s="248"/>
      <c r="IU75" s="248"/>
      <c r="IV75" s="248"/>
      <c r="IW75" s="248"/>
      <c r="IX75" s="248"/>
      <c r="IY75" s="248"/>
      <c r="IZ75" s="248"/>
      <c r="JA75" s="248"/>
      <c r="JB75" s="248"/>
      <c r="JC75" s="248"/>
      <c r="JD75" s="248"/>
      <c r="JE75" s="248"/>
      <c r="JF75" s="248"/>
      <c r="JG75" s="248"/>
      <c r="JH75" s="248"/>
    </row>
    <row r="76" spans="1:268" s="195" customFormat="1" ht="14.4" x14ac:dyDescent="0.3">
      <c r="A76" s="258" t="s">
        <v>218</v>
      </c>
      <c r="B76" s="221" t="s">
        <v>229</v>
      </c>
      <c r="C76" s="334">
        <f>ROUNDUP('7990NTP-P'!G33*0.12,2)</f>
        <v>0</v>
      </c>
      <c r="D76" s="79"/>
      <c r="E76" s="332">
        <f>ROUNDUP('7990NTP-P'!H33*0.12,2)</f>
        <v>0</v>
      </c>
      <c r="F76" s="79"/>
      <c r="G76" s="332">
        <f>ROUNDUP('7990NTP-P'!I33*0.12,2)</f>
        <v>0</v>
      </c>
      <c r="H76" s="79"/>
      <c r="I76" s="251"/>
      <c r="J76" s="250"/>
      <c r="K76" s="250"/>
      <c r="L76" s="250"/>
      <c r="M76" s="250"/>
      <c r="N76" s="250"/>
      <c r="O76" s="250"/>
      <c r="P76" s="250"/>
      <c r="Q76" s="250"/>
      <c r="R76" s="250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248"/>
      <c r="FI76" s="248"/>
      <c r="FJ76" s="248"/>
      <c r="FK76" s="248"/>
      <c r="FL76" s="248"/>
      <c r="FM76" s="248"/>
      <c r="FN76" s="248"/>
      <c r="FO76" s="248"/>
      <c r="FP76" s="248"/>
      <c r="FQ76" s="248"/>
      <c r="FR76" s="248"/>
      <c r="FS76" s="248"/>
      <c r="FT76" s="248"/>
      <c r="FU76" s="248"/>
      <c r="FV76" s="248"/>
      <c r="FW76" s="248"/>
      <c r="FX76" s="248"/>
      <c r="FY76" s="248"/>
      <c r="FZ76" s="248"/>
      <c r="GA76" s="248"/>
      <c r="GB76" s="248"/>
      <c r="GC76" s="248"/>
      <c r="GD76" s="248"/>
      <c r="GE76" s="248"/>
      <c r="GF76" s="248"/>
      <c r="GG76" s="248"/>
      <c r="GH76" s="248"/>
      <c r="GI76" s="248"/>
      <c r="GJ76" s="248"/>
      <c r="GK76" s="248"/>
      <c r="GL76" s="248"/>
      <c r="GM76" s="248"/>
      <c r="GN76" s="248"/>
      <c r="GO76" s="248"/>
      <c r="GP76" s="248"/>
      <c r="GQ76" s="248"/>
      <c r="GR76" s="248"/>
      <c r="GS76" s="248"/>
      <c r="GT76" s="248"/>
      <c r="GU76" s="248"/>
      <c r="GV76" s="248"/>
      <c r="GW76" s="248"/>
      <c r="GX76" s="248"/>
      <c r="GY76" s="248"/>
      <c r="GZ76" s="248"/>
      <c r="HA76" s="248"/>
      <c r="HB76" s="248"/>
      <c r="HC76" s="248"/>
      <c r="HD76" s="248"/>
      <c r="HE76" s="248"/>
      <c r="HF76" s="248"/>
      <c r="HG76" s="248"/>
      <c r="HH76" s="248"/>
      <c r="HI76" s="248"/>
      <c r="HJ76" s="248"/>
      <c r="HK76" s="248"/>
      <c r="HL76" s="248"/>
      <c r="HM76" s="248"/>
      <c r="HN76" s="248"/>
      <c r="HO76" s="248"/>
      <c r="HP76" s="248"/>
      <c r="HQ76" s="248"/>
      <c r="HR76" s="248"/>
      <c r="HS76" s="248"/>
      <c r="HT76" s="248"/>
      <c r="HU76" s="248"/>
      <c r="HV76" s="248"/>
      <c r="HW76" s="248"/>
      <c r="HX76" s="248"/>
      <c r="HY76" s="248"/>
      <c r="HZ76" s="248"/>
      <c r="IA76" s="248"/>
      <c r="IB76" s="248"/>
      <c r="IC76" s="248"/>
      <c r="ID76" s="248"/>
      <c r="IE76" s="248"/>
      <c r="IF76" s="248"/>
      <c r="IG76" s="248"/>
      <c r="IH76" s="248"/>
      <c r="II76" s="248"/>
      <c r="IJ76" s="248"/>
      <c r="IK76" s="248"/>
      <c r="IL76" s="248"/>
      <c r="IM76" s="248"/>
      <c r="IN76" s="248"/>
      <c r="IO76" s="248"/>
      <c r="IP76" s="248"/>
      <c r="IQ76" s="248"/>
      <c r="IR76" s="248"/>
      <c r="IS76" s="248"/>
      <c r="IT76" s="248"/>
      <c r="IU76" s="248"/>
      <c r="IV76" s="248"/>
      <c r="IW76" s="248"/>
      <c r="IX76" s="248"/>
      <c r="IY76" s="248"/>
      <c r="IZ76" s="248"/>
      <c r="JA76" s="248"/>
      <c r="JB76" s="248"/>
      <c r="JC76" s="248"/>
      <c r="JD76" s="248"/>
      <c r="JE76" s="248"/>
      <c r="JF76" s="248"/>
      <c r="JG76" s="248"/>
      <c r="JH76" s="248"/>
    </row>
    <row r="77" spans="1:268" s="195" customFormat="1" ht="14.4" x14ac:dyDescent="0.3">
      <c r="A77" s="217"/>
      <c r="B77" s="222"/>
      <c r="C77" s="333"/>
      <c r="D77" s="75"/>
      <c r="E77" s="333"/>
      <c r="F77" s="75"/>
      <c r="G77" s="333"/>
      <c r="H77" s="75"/>
      <c r="I77" s="251"/>
      <c r="J77" s="250"/>
      <c r="K77" s="250"/>
      <c r="L77" s="250"/>
      <c r="M77" s="250"/>
      <c r="N77" s="250"/>
      <c r="O77" s="250"/>
      <c r="P77" s="250"/>
      <c r="Q77" s="250"/>
      <c r="R77" s="250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8"/>
      <c r="FG77" s="248"/>
      <c r="FH77" s="248"/>
      <c r="FI77" s="248"/>
      <c r="FJ77" s="248"/>
      <c r="FK77" s="248"/>
      <c r="FL77" s="248"/>
      <c r="FM77" s="248"/>
      <c r="FN77" s="248"/>
      <c r="FO77" s="248"/>
      <c r="FP77" s="248"/>
      <c r="FQ77" s="248"/>
      <c r="FR77" s="248"/>
      <c r="FS77" s="248"/>
      <c r="FT77" s="248"/>
      <c r="FU77" s="248"/>
      <c r="FV77" s="248"/>
      <c r="FW77" s="248"/>
      <c r="FX77" s="248"/>
      <c r="FY77" s="248"/>
      <c r="FZ77" s="248"/>
      <c r="GA77" s="248"/>
      <c r="GB77" s="248"/>
      <c r="GC77" s="248"/>
      <c r="GD77" s="248"/>
      <c r="GE77" s="248"/>
      <c r="GF77" s="248"/>
      <c r="GG77" s="248"/>
      <c r="GH77" s="248"/>
      <c r="GI77" s="248"/>
      <c r="GJ77" s="248"/>
      <c r="GK77" s="248"/>
      <c r="GL77" s="248"/>
      <c r="GM77" s="248"/>
      <c r="GN77" s="248"/>
      <c r="GO77" s="248"/>
      <c r="GP77" s="248"/>
      <c r="GQ77" s="248"/>
      <c r="GR77" s="248"/>
      <c r="GS77" s="248"/>
      <c r="GT77" s="248"/>
      <c r="GU77" s="248"/>
      <c r="GV77" s="248"/>
      <c r="GW77" s="248"/>
      <c r="GX77" s="248"/>
      <c r="GY77" s="248"/>
      <c r="GZ77" s="248"/>
      <c r="HA77" s="248"/>
      <c r="HB77" s="248"/>
      <c r="HC77" s="248"/>
      <c r="HD77" s="248"/>
      <c r="HE77" s="248"/>
      <c r="HF77" s="248"/>
      <c r="HG77" s="248"/>
      <c r="HH77" s="248"/>
      <c r="HI77" s="248"/>
      <c r="HJ77" s="248"/>
      <c r="HK77" s="248"/>
      <c r="HL77" s="248"/>
      <c r="HM77" s="248"/>
      <c r="HN77" s="248"/>
      <c r="HO77" s="248"/>
      <c r="HP77" s="248"/>
      <c r="HQ77" s="248"/>
      <c r="HR77" s="248"/>
      <c r="HS77" s="248"/>
      <c r="HT77" s="248"/>
      <c r="HU77" s="248"/>
      <c r="HV77" s="248"/>
      <c r="HW77" s="248"/>
      <c r="HX77" s="248"/>
      <c r="HY77" s="248"/>
      <c r="HZ77" s="248"/>
      <c r="IA77" s="248"/>
      <c r="IB77" s="248"/>
      <c r="IC77" s="248"/>
      <c r="ID77" s="248"/>
      <c r="IE77" s="248"/>
      <c r="IF77" s="248"/>
      <c r="IG77" s="248"/>
      <c r="IH77" s="248"/>
      <c r="II77" s="248"/>
      <c r="IJ77" s="248"/>
      <c r="IK77" s="248"/>
      <c r="IL77" s="248"/>
      <c r="IM77" s="248"/>
      <c r="IN77" s="248"/>
      <c r="IO77" s="248"/>
      <c r="IP77" s="248"/>
      <c r="IQ77" s="248"/>
      <c r="IR77" s="248"/>
      <c r="IS77" s="248"/>
      <c r="IT77" s="248"/>
      <c r="IU77" s="248"/>
      <c r="IV77" s="248"/>
      <c r="IW77" s="248"/>
      <c r="IX77" s="248"/>
      <c r="IY77" s="248"/>
      <c r="IZ77" s="248"/>
      <c r="JA77" s="248"/>
      <c r="JB77" s="248"/>
      <c r="JC77" s="248"/>
      <c r="JD77" s="248"/>
      <c r="JE77" s="248"/>
      <c r="JF77" s="248"/>
      <c r="JG77" s="248"/>
      <c r="JH77" s="248"/>
    </row>
    <row r="78" spans="1:268" s="195" customFormat="1" ht="13.8" x14ac:dyDescent="0.25">
      <c r="A78" s="258" t="s">
        <v>224</v>
      </c>
      <c r="B78" s="215" t="s">
        <v>220</v>
      </c>
      <c r="C78" s="332">
        <f>ROUNDDOWN('7990NTP-P'!G34-('7990NTP-P'!G34*0.12),2)</f>
        <v>0</v>
      </c>
      <c r="D78" s="76">
        <f>'7990NTP-P'!C34</f>
        <v>0</v>
      </c>
      <c r="E78" s="332">
        <f>ROUNDDOWN('7990NTP-P'!H34-('7990NTP-P'!H34*0.12),2)</f>
        <v>0</v>
      </c>
      <c r="F78" s="76">
        <f>'7990NTP-P'!D34</f>
        <v>0</v>
      </c>
      <c r="G78" s="332">
        <f>ROUNDDOWN('7990NTP-P'!I34-('7990NTP-P'!I34*0.12),2)</f>
        <v>0</v>
      </c>
      <c r="H78" s="76">
        <f>'7990NTP-P'!E34</f>
        <v>0</v>
      </c>
      <c r="I78" s="251"/>
      <c r="J78" s="250"/>
      <c r="K78" s="250"/>
      <c r="L78" s="250"/>
      <c r="M78" s="250"/>
      <c r="N78" s="250"/>
      <c r="O78" s="250"/>
      <c r="P78" s="250"/>
      <c r="Q78" s="250"/>
      <c r="R78" s="250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8"/>
      <c r="EI78" s="248"/>
      <c r="EJ78" s="248"/>
      <c r="EK78" s="248"/>
      <c r="EL78" s="248"/>
      <c r="EM78" s="248"/>
      <c r="EN78" s="248"/>
      <c r="EO78" s="248"/>
      <c r="EP78" s="248"/>
      <c r="EQ78" s="248"/>
      <c r="ER78" s="248"/>
      <c r="ES78" s="248"/>
      <c r="ET78" s="248"/>
      <c r="EU78" s="248"/>
      <c r="EV78" s="248"/>
      <c r="EW78" s="248"/>
      <c r="EX78" s="248"/>
      <c r="EY78" s="248"/>
      <c r="EZ78" s="248"/>
      <c r="FA78" s="248"/>
      <c r="FB78" s="248"/>
      <c r="FC78" s="248"/>
      <c r="FD78" s="248"/>
      <c r="FE78" s="248"/>
      <c r="FF78" s="248"/>
      <c r="FG78" s="248"/>
      <c r="FH78" s="248"/>
      <c r="FI78" s="248"/>
      <c r="FJ78" s="248"/>
      <c r="FK78" s="248"/>
      <c r="FL78" s="248"/>
      <c r="FM78" s="248"/>
      <c r="FN78" s="248"/>
      <c r="FO78" s="248"/>
      <c r="FP78" s="248"/>
      <c r="FQ78" s="248"/>
      <c r="FR78" s="248"/>
      <c r="FS78" s="248"/>
      <c r="FT78" s="248"/>
      <c r="FU78" s="248"/>
      <c r="FV78" s="248"/>
      <c r="FW78" s="248"/>
      <c r="FX78" s="248"/>
      <c r="FY78" s="248"/>
      <c r="FZ78" s="248"/>
      <c r="GA78" s="248"/>
      <c r="GB78" s="248"/>
      <c r="GC78" s="248"/>
      <c r="GD78" s="248"/>
      <c r="GE78" s="248"/>
      <c r="GF78" s="248"/>
      <c r="GG78" s="248"/>
      <c r="GH78" s="248"/>
      <c r="GI78" s="248"/>
      <c r="GJ78" s="248"/>
      <c r="GK78" s="248"/>
      <c r="GL78" s="248"/>
      <c r="GM78" s="248"/>
      <c r="GN78" s="248"/>
      <c r="GO78" s="248"/>
      <c r="GP78" s="248"/>
      <c r="GQ78" s="248"/>
      <c r="GR78" s="248"/>
      <c r="GS78" s="248"/>
      <c r="GT78" s="248"/>
      <c r="GU78" s="248"/>
      <c r="GV78" s="248"/>
      <c r="GW78" s="248"/>
      <c r="GX78" s="248"/>
      <c r="GY78" s="248"/>
      <c r="GZ78" s="248"/>
      <c r="HA78" s="248"/>
      <c r="HB78" s="248"/>
      <c r="HC78" s="248"/>
      <c r="HD78" s="248"/>
      <c r="HE78" s="248"/>
      <c r="HF78" s="248"/>
      <c r="HG78" s="248"/>
      <c r="HH78" s="248"/>
      <c r="HI78" s="248"/>
      <c r="HJ78" s="248"/>
      <c r="HK78" s="248"/>
      <c r="HL78" s="248"/>
      <c r="HM78" s="248"/>
      <c r="HN78" s="248"/>
      <c r="HO78" s="248"/>
      <c r="HP78" s="248"/>
      <c r="HQ78" s="248"/>
      <c r="HR78" s="248"/>
      <c r="HS78" s="248"/>
      <c r="HT78" s="248"/>
      <c r="HU78" s="248"/>
      <c r="HV78" s="248"/>
      <c r="HW78" s="248"/>
      <c r="HX78" s="248"/>
      <c r="HY78" s="248"/>
      <c r="HZ78" s="248"/>
      <c r="IA78" s="248"/>
      <c r="IB78" s="248"/>
      <c r="IC78" s="248"/>
      <c r="ID78" s="248"/>
      <c r="IE78" s="248"/>
      <c r="IF78" s="248"/>
      <c r="IG78" s="248"/>
      <c r="IH78" s="248"/>
      <c r="II78" s="248"/>
      <c r="IJ78" s="248"/>
      <c r="IK78" s="248"/>
      <c r="IL78" s="248"/>
      <c r="IM78" s="248"/>
      <c r="IN78" s="248"/>
      <c r="IO78" s="248"/>
      <c r="IP78" s="248"/>
      <c r="IQ78" s="248"/>
      <c r="IR78" s="248"/>
      <c r="IS78" s="248"/>
      <c r="IT78" s="248"/>
      <c r="IU78" s="248"/>
      <c r="IV78" s="248"/>
      <c r="IW78" s="248"/>
      <c r="IX78" s="248"/>
      <c r="IY78" s="248"/>
      <c r="IZ78" s="248"/>
      <c r="JA78" s="248"/>
      <c r="JB78" s="248"/>
      <c r="JC78" s="248"/>
      <c r="JD78" s="248"/>
      <c r="JE78" s="248"/>
      <c r="JF78" s="248"/>
      <c r="JG78" s="248"/>
      <c r="JH78" s="248"/>
    </row>
    <row r="79" spans="1:268" s="195" customFormat="1" ht="13.8" x14ac:dyDescent="0.25">
      <c r="A79" s="259" t="s">
        <v>222</v>
      </c>
      <c r="B79" s="220" t="s">
        <v>221</v>
      </c>
      <c r="C79" s="334">
        <f>ROUNDUP('7990NTP-P'!G34*0.12,2)</f>
        <v>0</v>
      </c>
      <c r="D79" s="79"/>
      <c r="E79" s="332">
        <f>ROUNDUP('7990NTP-P'!H34*0.12,2)</f>
        <v>0</v>
      </c>
      <c r="F79" s="79"/>
      <c r="G79" s="332">
        <f>ROUNDUP('7990NTP-P'!I34*0.12,2)</f>
        <v>0</v>
      </c>
      <c r="H79" s="79"/>
      <c r="I79" s="251"/>
      <c r="J79" s="250"/>
      <c r="K79" s="250"/>
      <c r="L79" s="250"/>
      <c r="M79" s="250"/>
      <c r="N79" s="250"/>
      <c r="O79" s="250"/>
      <c r="P79" s="250"/>
      <c r="Q79" s="250"/>
      <c r="R79" s="250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248"/>
      <c r="EV79" s="248"/>
      <c r="EW79" s="248"/>
      <c r="EX79" s="248"/>
      <c r="EY79" s="248"/>
      <c r="EZ79" s="248"/>
      <c r="FA79" s="248"/>
      <c r="FB79" s="248"/>
      <c r="FC79" s="248"/>
      <c r="FD79" s="248"/>
      <c r="FE79" s="248"/>
      <c r="FF79" s="248"/>
      <c r="FG79" s="248"/>
      <c r="FH79" s="248"/>
      <c r="FI79" s="248"/>
      <c r="FJ79" s="248"/>
      <c r="FK79" s="248"/>
      <c r="FL79" s="248"/>
      <c r="FM79" s="248"/>
      <c r="FN79" s="248"/>
      <c r="FO79" s="248"/>
      <c r="FP79" s="248"/>
      <c r="FQ79" s="248"/>
      <c r="FR79" s="248"/>
      <c r="FS79" s="248"/>
      <c r="FT79" s="248"/>
      <c r="FU79" s="248"/>
      <c r="FV79" s="248"/>
      <c r="FW79" s="248"/>
      <c r="FX79" s="248"/>
      <c r="FY79" s="248"/>
      <c r="FZ79" s="248"/>
      <c r="GA79" s="248"/>
      <c r="GB79" s="248"/>
      <c r="GC79" s="248"/>
      <c r="GD79" s="248"/>
      <c r="GE79" s="248"/>
      <c r="GF79" s="248"/>
      <c r="GG79" s="248"/>
      <c r="GH79" s="248"/>
      <c r="GI79" s="248"/>
      <c r="GJ79" s="248"/>
      <c r="GK79" s="248"/>
      <c r="GL79" s="248"/>
      <c r="GM79" s="248"/>
      <c r="GN79" s="248"/>
      <c r="GO79" s="248"/>
      <c r="GP79" s="248"/>
      <c r="GQ79" s="248"/>
      <c r="GR79" s="248"/>
      <c r="GS79" s="248"/>
      <c r="GT79" s="248"/>
      <c r="GU79" s="248"/>
      <c r="GV79" s="248"/>
      <c r="GW79" s="248"/>
      <c r="GX79" s="248"/>
      <c r="GY79" s="248"/>
      <c r="GZ79" s="248"/>
      <c r="HA79" s="248"/>
      <c r="HB79" s="248"/>
      <c r="HC79" s="248"/>
      <c r="HD79" s="248"/>
      <c r="HE79" s="248"/>
      <c r="HF79" s="248"/>
      <c r="HG79" s="248"/>
      <c r="HH79" s="248"/>
      <c r="HI79" s="248"/>
      <c r="HJ79" s="248"/>
      <c r="HK79" s="248"/>
      <c r="HL79" s="248"/>
      <c r="HM79" s="248"/>
      <c r="HN79" s="248"/>
      <c r="HO79" s="248"/>
      <c r="HP79" s="248"/>
      <c r="HQ79" s="248"/>
      <c r="HR79" s="248"/>
      <c r="HS79" s="248"/>
      <c r="HT79" s="248"/>
      <c r="HU79" s="248"/>
      <c r="HV79" s="248"/>
      <c r="HW79" s="248"/>
      <c r="HX79" s="248"/>
      <c r="HY79" s="248"/>
      <c r="HZ79" s="248"/>
      <c r="IA79" s="248"/>
      <c r="IB79" s="248"/>
      <c r="IC79" s="248"/>
      <c r="ID79" s="248"/>
      <c r="IE79" s="248"/>
      <c r="IF79" s="248"/>
      <c r="IG79" s="248"/>
      <c r="IH79" s="248"/>
      <c r="II79" s="248"/>
      <c r="IJ79" s="248"/>
      <c r="IK79" s="248"/>
      <c r="IL79" s="248"/>
      <c r="IM79" s="248"/>
      <c r="IN79" s="248"/>
      <c r="IO79" s="248"/>
      <c r="IP79" s="248"/>
      <c r="IQ79" s="248"/>
      <c r="IR79" s="248"/>
      <c r="IS79" s="248"/>
      <c r="IT79" s="248"/>
      <c r="IU79" s="248"/>
      <c r="IV79" s="248"/>
      <c r="IW79" s="248"/>
      <c r="IX79" s="248"/>
      <c r="IY79" s="248"/>
      <c r="IZ79" s="248"/>
      <c r="JA79" s="248"/>
      <c r="JB79" s="248"/>
      <c r="JC79" s="248"/>
      <c r="JD79" s="248"/>
      <c r="JE79" s="248"/>
      <c r="JF79" s="248"/>
      <c r="JG79" s="248"/>
      <c r="JH79" s="248"/>
    </row>
    <row r="80" spans="1:268" s="195" customFormat="1" ht="13.8" x14ac:dyDescent="0.3">
      <c r="A80" s="217"/>
      <c r="B80" s="217"/>
      <c r="C80" s="333"/>
      <c r="D80" s="75"/>
      <c r="E80" s="333"/>
      <c r="F80" s="75"/>
      <c r="G80" s="333"/>
      <c r="H80" s="75"/>
      <c r="I80" s="251"/>
      <c r="J80" s="250"/>
      <c r="K80" s="250"/>
      <c r="L80" s="250"/>
      <c r="M80" s="250"/>
      <c r="N80" s="250"/>
      <c r="O80" s="250"/>
      <c r="P80" s="250"/>
      <c r="Q80" s="250"/>
      <c r="R80" s="250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48"/>
      <c r="DO80" s="248"/>
      <c r="DP80" s="248"/>
      <c r="DQ80" s="248"/>
      <c r="DR80" s="248"/>
      <c r="DS80" s="248"/>
      <c r="DT80" s="248"/>
      <c r="DU80" s="248"/>
      <c r="DV80" s="248"/>
      <c r="DW80" s="248"/>
      <c r="DX80" s="248"/>
      <c r="DY80" s="248"/>
      <c r="DZ80" s="248"/>
      <c r="EA80" s="248"/>
      <c r="EB80" s="248"/>
      <c r="EC80" s="248"/>
      <c r="ED80" s="248"/>
      <c r="EE80" s="248"/>
      <c r="EF80" s="248"/>
      <c r="EG80" s="248"/>
      <c r="EH80" s="248"/>
      <c r="EI80" s="248"/>
      <c r="EJ80" s="248"/>
      <c r="EK80" s="248"/>
      <c r="EL80" s="248"/>
      <c r="EM80" s="248"/>
      <c r="EN80" s="248"/>
      <c r="EO80" s="248"/>
      <c r="EP80" s="248"/>
      <c r="EQ80" s="248"/>
      <c r="ER80" s="248"/>
      <c r="ES80" s="248"/>
      <c r="ET80" s="248"/>
      <c r="EU80" s="248"/>
      <c r="EV80" s="248"/>
      <c r="EW80" s="248"/>
      <c r="EX80" s="248"/>
      <c r="EY80" s="248"/>
      <c r="EZ80" s="248"/>
      <c r="FA80" s="248"/>
      <c r="FB80" s="248"/>
      <c r="FC80" s="248"/>
      <c r="FD80" s="248"/>
      <c r="FE80" s="248"/>
      <c r="FF80" s="248"/>
      <c r="FG80" s="248"/>
      <c r="FH80" s="248"/>
      <c r="FI80" s="248"/>
      <c r="FJ80" s="248"/>
      <c r="FK80" s="248"/>
      <c r="FL80" s="248"/>
      <c r="FM80" s="248"/>
      <c r="FN80" s="248"/>
      <c r="FO80" s="248"/>
      <c r="FP80" s="248"/>
      <c r="FQ80" s="248"/>
      <c r="FR80" s="248"/>
      <c r="FS80" s="248"/>
      <c r="FT80" s="248"/>
      <c r="FU80" s="248"/>
      <c r="FV80" s="248"/>
      <c r="FW80" s="248"/>
      <c r="FX80" s="248"/>
      <c r="FY80" s="248"/>
      <c r="FZ80" s="248"/>
      <c r="GA80" s="248"/>
      <c r="GB80" s="248"/>
      <c r="GC80" s="248"/>
      <c r="GD80" s="248"/>
      <c r="GE80" s="248"/>
      <c r="GF80" s="248"/>
      <c r="GG80" s="248"/>
      <c r="GH80" s="248"/>
      <c r="GI80" s="248"/>
      <c r="GJ80" s="248"/>
      <c r="GK80" s="248"/>
      <c r="GL80" s="248"/>
      <c r="GM80" s="248"/>
      <c r="GN80" s="248"/>
      <c r="GO80" s="248"/>
      <c r="GP80" s="248"/>
      <c r="GQ80" s="248"/>
      <c r="GR80" s="248"/>
      <c r="GS80" s="248"/>
      <c r="GT80" s="248"/>
      <c r="GU80" s="248"/>
      <c r="GV80" s="248"/>
      <c r="GW80" s="248"/>
      <c r="GX80" s="248"/>
      <c r="GY80" s="248"/>
      <c r="GZ80" s="248"/>
      <c r="HA80" s="248"/>
      <c r="HB80" s="248"/>
      <c r="HC80" s="248"/>
      <c r="HD80" s="248"/>
      <c r="HE80" s="248"/>
      <c r="HF80" s="248"/>
      <c r="HG80" s="248"/>
      <c r="HH80" s="248"/>
      <c r="HI80" s="248"/>
      <c r="HJ80" s="248"/>
      <c r="HK80" s="248"/>
      <c r="HL80" s="248"/>
      <c r="HM80" s="248"/>
      <c r="HN80" s="248"/>
      <c r="HO80" s="248"/>
      <c r="HP80" s="248"/>
      <c r="HQ80" s="248"/>
      <c r="HR80" s="248"/>
      <c r="HS80" s="248"/>
      <c r="HT80" s="248"/>
      <c r="HU80" s="248"/>
      <c r="HV80" s="248"/>
      <c r="HW80" s="248"/>
      <c r="HX80" s="248"/>
      <c r="HY80" s="248"/>
      <c r="HZ80" s="248"/>
      <c r="IA80" s="248"/>
      <c r="IB80" s="248"/>
      <c r="IC80" s="248"/>
      <c r="ID80" s="248"/>
      <c r="IE80" s="248"/>
      <c r="IF80" s="248"/>
      <c r="IG80" s="248"/>
      <c r="IH80" s="248"/>
      <c r="II80" s="248"/>
      <c r="IJ80" s="248"/>
      <c r="IK80" s="248"/>
      <c r="IL80" s="248"/>
      <c r="IM80" s="248"/>
      <c r="IN80" s="248"/>
      <c r="IO80" s="248"/>
      <c r="IP80" s="248"/>
      <c r="IQ80" s="248"/>
      <c r="IR80" s="248"/>
      <c r="IS80" s="248"/>
      <c r="IT80" s="248"/>
      <c r="IU80" s="248"/>
      <c r="IV80" s="248"/>
      <c r="IW80" s="248"/>
      <c r="IX80" s="248"/>
      <c r="IY80" s="248"/>
      <c r="IZ80" s="248"/>
      <c r="JA80" s="248"/>
      <c r="JB80" s="248"/>
      <c r="JC80" s="248"/>
      <c r="JD80" s="248"/>
      <c r="JE80" s="248"/>
      <c r="JF80" s="248"/>
      <c r="JG80" s="248"/>
      <c r="JH80" s="248"/>
    </row>
    <row r="81" spans="1:268" s="195" customFormat="1" ht="13.8" x14ac:dyDescent="0.25">
      <c r="A81" s="260" t="s">
        <v>223</v>
      </c>
      <c r="B81" s="223" t="s">
        <v>227</v>
      </c>
      <c r="C81" s="332">
        <f>ROUNDDOWN('7990NTP-P'!G35-('7990NTP-P'!G35*0.12),2)</f>
        <v>0</v>
      </c>
      <c r="D81" s="76">
        <f>'7990NTP-P'!C35</f>
        <v>0</v>
      </c>
      <c r="E81" s="332">
        <f>ROUNDDOWN('7990NTP-P'!H35-('7990NTP-P'!H35*0.12),2)</f>
        <v>0</v>
      </c>
      <c r="F81" s="76">
        <f>'7990NTP-P'!D35</f>
        <v>0</v>
      </c>
      <c r="G81" s="332">
        <f>ROUNDDOWN('7990NTP-P'!I35-('7990NTP-P'!I35*0.12),2)</f>
        <v>0</v>
      </c>
      <c r="H81" s="76">
        <f>'7990NTP-P'!E35</f>
        <v>0</v>
      </c>
      <c r="I81" s="251"/>
      <c r="J81" s="250"/>
      <c r="K81" s="250"/>
      <c r="L81" s="250"/>
      <c r="M81" s="250"/>
      <c r="N81" s="250"/>
      <c r="O81" s="250"/>
      <c r="P81" s="250"/>
      <c r="Q81" s="250"/>
      <c r="R81" s="250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/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  <c r="FF81" s="248"/>
      <c r="FG81" s="248"/>
      <c r="FH81" s="248"/>
      <c r="FI81" s="248"/>
      <c r="FJ81" s="248"/>
      <c r="FK81" s="248"/>
      <c r="FL81" s="248"/>
      <c r="FM81" s="248"/>
      <c r="FN81" s="248"/>
      <c r="FO81" s="248"/>
      <c r="FP81" s="248"/>
      <c r="FQ81" s="248"/>
      <c r="FR81" s="248"/>
      <c r="FS81" s="248"/>
      <c r="FT81" s="248"/>
      <c r="FU81" s="248"/>
      <c r="FV81" s="248"/>
      <c r="FW81" s="248"/>
      <c r="FX81" s="248"/>
      <c r="FY81" s="248"/>
      <c r="FZ81" s="248"/>
      <c r="GA81" s="248"/>
      <c r="GB81" s="248"/>
      <c r="GC81" s="248"/>
      <c r="GD81" s="248"/>
      <c r="GE81" s="248"/>
      <c r="GF81" s="248"/>
      <c r="GG81" s="248"/>
      <c r="GH81" s="248"/>
      <c r="GI81" s="248"/>
      <c r="GJ81" s="248"/>
      <c r="GK81" s="248"/>
      <c r="GL81" s="248"/>
      <c r="GM81" s="248"/>
      <c r="GN81" s="248"/>
      <c r="GO81" s="248"/>
      <c r="GP81" s="248"/>
      <c r="GQ81" s="248"/>
      <c r="GR81" s="248"/>
      <c r="GS81" s="248"/>
      <c r="GT81" s="248"/>
      <c r="GU81" s="248"/>
      <c r="GV81" s="248"/>
      <c r="GW81" s="248"/>
      <c r="GX81" s="248"/>
      <c r="GY81" s="248"/>
      <c r="GZ81" s="248"/>
      <c r="HA81" s="248"/>
      <c r="HB81" s="248"/>
      <c r="HC81" s="248"/>
      <c r="HD81" s="248"/>
      <c r="HE81" s="248"/>
      <c r="HF81" s="248"/>
      <c r="HG81" s="248"/>
      <c r="HH81" s="248"/>
      <c r="HI81" s="248"/>
      <c r="HJ81" s="248"/>
      <c r="HK81" s="248"/>
      <c r="HL81" s="248"/>
      <c r="HM81" s="248"/>
      <c r="HN81" s="248"/>
      <c r="HO81" s="248"/>
      <c r="HP81" s="248"/>
      <c r="HQ81" s="248"/>
      <c r="HR81" s="248"/>
      <c r="HS81" s="248"/>
      <c r="HT81" s="248"/>
      <c r="HU81" s="248"/>
      <c r="HV81" s="248"/>
      <c r="HW81" s="248"/>
      <c r="HX81" s="248"/>
      <c r="HY81" s="248"/>
      <c r="HZ81" s="248"/>
      <c r="IA81" s="248"/>
      <c r="IB81" s="248"/>
      <c r="IC81" s="248"/>
      <c r="ID81" s="248"/>
      <c r="IE81" s="248"/>
      <c r="IF81" s="248"/>
      <c r="IG81" s="248"/>
      <c r="IH81" s="248"/>
      <c r="II81" s="248"/>
      <c r="IJ81" s="248"/>
      <c r="IK81" s="248"/>
      <c r="IL81" s="248"/>
      <c r="IM81" s="248"/>
      <c r="IN81" s="248"/>
      <c r="IO81" s="248"/>
      <c r="IP81" s="248"/>
      <c r="IQ81" s="248"/>
      <c r="IR81" s="248"/>
      <c r="IS81" s="248"/>
      <c r="IT81" s="248"/>
      <c r="IU81" s="248"/>
      <c r="IV81" s="248"/>
      <c r="IW81" s="248"/>
      <c r="IX81" s="248"/>
      <c r="IY81" s="248"/>
      <c r="IZ81" s="248"/>
      <c r="JA81" s="248"/>
      <c r="JB81" s="248"/>
      <c r="JC81" s="248"/>
      <c r="JD81" s="248"/>
      <c r="JE81" s="248"/>
      <c r="JF81" s="248"/>
      <c r="JG81" s="248"/>
      <c r="JH81" s="248"/>
    </row>
    <row r="82" spans="1:268" s="195" customFormat="1" ht="13.8" x14ac:dyDescent="0.25">
      <c r="A82" s="260" t="s">
        <v>225</v>
      </c>
      <c r="B82" s="223" t="s">
        <v>226</v>
      </c>
      <c r="C82" s="334">
        <f>ROUNDUP('7990NTP-P'!G35*0.12,2)</f>
        <v>0</v>
      </c>
      <c r="D82" s="79"/>
      <c r="E82" s="332">
        <f>ROUNDUP('7990NTP-P'!H35*0.12,2)</f>
        <v>0</v>
      </c>
      <c r="F82" s="79"/>
      <c r="G82" s="332">
        <f>ROUNDUP('7990NTP-P'!I35*0.12,2)</f>
        <v>0</v>
      </c>
      <c r="H82" s="79"/>
      <c r="I82" s="251"/>
      <c r="J82" s="250"/>
      <c r="K82" s="250"/>
      <c r="L82" s="250"/>
      <c r="M82" s="250"/>
      <c r="N82" s="250"/>
      <c r="O82" s="250"/>
      <c r="P82" s="250"/>
      <c r="Q82" s="250"/>
      <c r="R82" s="250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  <c r="DQ82" s="248"/>
      <c r="DR82" s="248"/>
      <c r="DS82" s="248"/>
      <c r="DT82" s="248"/>
      <c r="DU82" s="248"/>
      <c r="DV82" s="248"/>
      <c r="DW82" s="248"/>
      <c r="DX82" s="248"/>
      <c r="DY82" s="248"/>
      <c r="DZ82" s="248"/>
      <c r="EA82" s="248"/>
      <c r="EB82" s="248"/>
      <c r="EC82" s="248"/>
      <c r="ED82" s="248"/>
      <c r="EE82" s="248"/>
      <c r="EF82" s="248"/>
      <c r="EG82" s="248"/>
      <c r="EH82" s="248"/>
      <c r="EI82" s="248"/>
      <c r="EJ82" s="248"/>
      <c r="EK82" s="248"/>
      <c r="EL82" s="248"/>
      <c r="EM82" s="248"/>
      <c r="EN82" s="248"/>
      <c r="EO82" s="248"/>
      <c r="EP82" s="248"/>
      <c r="EQ82" s="248"/>
      <c r="ER82" s="248"/>
      <c r="ES82" s="248"/>
      <c r="ET82" s="248"/>
      <c r="EU82" s="248"/>
      <c r="EV82" s="248"/>
      <c r="EW82" s="248"/>
      <c r="EX82" s="248"/>
      <c r="EY82" s="248"/>
      <c r="EZ82" s="248"/>
      <c r="FA82" s="248"/>
      <c r="FB82" s="248"/>
      <c r="FC82" s="248"/>
      <c r="FD82" s="248"/>
      <c r="FE82" s="248"/>
      <c r="FF82" s="248"/>
      <c r="FG82" s="248"/>
      <c r="FH82" s="248"/>
      <c r="FI82" s="248"/>
      <c r="FJ82" s="248"/>
      <c r="FK82" s="248"/>
      <c r="FL82" s="248"/>
      <c r="FM82" s="248"/>
      <c r="FN82" s="248"/>
      <c r="FO82" s="248"/>
      <c r="FP82" s="248"/>
      <c r="FQ82" s="248"/>
      <c r="FR82" s="248"/>
      <c r="FS82" s="248"/>
      <c r="FT82" s="248"/>
      <c r="FU82" s="248"/>
      <c r="FV82" s="248"/>
      <c r="FW82" s="248"/>
      <c r="FX82" s="248"/>
      <c r="FY82" s="248"/>
      <c r="FZ82" s="248"/>
      <c r="GA82" s="248"/>
      <c r="GB82" s="248"/>
      <c r="GC82" s="248"/>
      <c r="GD82" s="248"/>
      <c r="GE82" s="248"/>
      <c r="GF82" s="248"/>
      <c r="GG82" s="248"/>
      <c r="GH82" s="248"/>
      <c r="GI82" s="248"/>
      <c r="GJ82" s="248"/>
      <c r="GK82" s="248"/>
      <c r="GL82" s="248"/>
      <c r="GM82" s="248"/>
      <c r="GN82" s="248"/>
      <c r="GO82" s="248"/>
      <c r="GP82" s="248"/>
      <c r="GQ82" s="248"/>
      <c r="GR82" s="248"/>
      <c r="GS82" s="248"/>
      <c r="GT82" s="248"/>
      <c r="GU82" s="248"/>
      <c r="GV82" s="248"/>
      <c r="GW82" s="248"/>
      <c r="GX82" s="248"/>
      <c r="GY82" s="248"/>
      <c r="GZ82" s="248"/>
      <c r="HA82" s="248"/>
      <c r="HB82" s="248"/>
      <c r="HC82" s="248"/>
      <c r="HD82" s="248"/>
      <c r="HE82" s="248"/>
      <c r="HF82" s="248"/>
      <c r="HG82" s="248"/>
      <c r="HH82" s="248"/>
      <c r="HI82" s="248"/>
      <c r="HJ82" s="248"/>
      <c r="HK82" s="248"/>
      <c r="HL82" s="248"/>
      <c r="HM82" s="248"/>
      <c r="HN82" s="248"/>
      <c r="HO82" s="248"/>
      <c r="HP82" s="248"/>
      <c r="HQ82" s="248"/>
      <c r="HR82" s="248"/>
      <c r="HS82" s="248"/>
      <c r="HT82" s="248"/>
      <c r="HU82" s="248"/>
      <c r="HV82" s="248"/>
      <c r="HW82" s="248"/>
      <c r="HX82" s="248"/>
      <c r="HY82" s="248"/>
      <c r="HZ82" s="248"/>
      <c r="IA82" s="248"/>
      <c r="IB82" s="248"/>
      <c r="IC82" s="248"/>
      <c r="ID82" s="248"/>
      <c r="IE82" s="248"/>
      <c r="IF82" s="248"/>
      <c r="IG82" s="248"/>
      <c r="IH82" s="248"/>
      <c r="II82" s="248"/>
      <c r="IJ82" s="248"/>
      <c r="IK82" s="248"/>
      <c r="IL82" s="248"/>
      <c r="IM82" s="248"/>
      <c r="IN82" s="248"/>
      <c r="IO82" s="248"/>
      <c r="IP82" s="248"/>
      <c r="IQ82" s="248"/>
      <c r="IR82" s="248"/>
      <c r="IS82" s="248"/>
      <c r="IT82" s="248"/>
      <c r="IU82" s="248"/>
      <c r="IV82" s="248"/>
      <c r="IW82" s="248"/>
      <c r="IX82" s="248"/>
      <c r="IY82" s="248"/>
      <c r="IZ82" s="248"/>
      <c r="JA82" s="248"/>
      <c r="JB82" s="248"/>
      <c r="JC82" s="248"/>
      <c r="JD82" s="248"/>
      <c r="JE82" s="248"/>
      <c r="JF82" s="248"/>
      <c r="JG82" s="248"/>
      <c r="JH82" s="248"/>
    </row>
    <row r="83" spans="1:268" s="195" customFormat="1" ht="13.8" x14ac:dyDescent="0.3">
      <c r="A83" s="197"/>
      <c r="B83" s="224"/>
      <c r="C83" s="333"/>
      <c r="D83" s="75"/>
      <c r="E83" s="333"/>
      <c r="F83" s="75"/>
      <c r="G83" s="333"/>
      <c r="H83" s="75"/>
      <c r="I83" s="251"/>
      <c r="J83" s="250"/>
      <c r="K83" s="250"/>
      <c r="L83" s="250"/>
      <c r="M83" s="250"/>
      <c r="N83" s="250"/>
      <c r="O83" s="250"/>
      <c r="P83" s="250"/>
      <c r="Q83" s="250"/>
      <c r="R83" s="250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  <c r="DU83" s="248"/>
      <c r="DV83" s="248"/>
      <c r="DW83" s="248"/>
      <c r="DX83" s="248"/>
      <c r="DY83" s="248"/>
      <c r="DZ83" s="248"/>
      <c r="EA83" s="248"/>
      <c r="EB83" s="248"/>
      <c r="EC83" s="248"/>
      <c r="ED83" s="248"/>
      <c r="EE83" s="248"/>
      <c r="EF83" s="248"/>
      <c r="EG83" s="248"/>
      <c r="EH83" s="248"/>
      <c r="EI83" s="248"/>
      <c r="EJ83" s="248"/>
      <c r="EK83" s="248"/>
      <c r="EL83" s="248"/>
      <c r="EM83" s="248"/>
      <c r="EN83" s="248"/>
      <c r="EO83" s="248"/>
      <c r="EP83" s="248"/>
      <c r="EQ83" s="248"/>
      <c r="ER83" s="248"/>
      <c r="ES83" s="248"/>
      <c r="ET83" s="248"/>
      <c r="EU83" s="248"/>
      <c r="EV83" s="248"/>
      <c r="EW83" s="248"/>
      <c r="EX83" s="248"/>
      <c r="EY83" s="248"/>
      <c r="EZ83" s="248"/>
      <c r="FA83" s="248"/>
      <c r="FB83" s="248"/>
      <c r="FC83" s="248"/>
      <c r="FD83" s="248"/>
      <c r="FE83" s="248"/>
      <c r="FF83" s="248"/>
      <c r="FG83" s="248"/>
      <c r="FH83" s="248"/>
      <c r="FI83" s="248"/>
      <c r="FJ83" s="248"/>
      <c r="FK83" s="248"/>
      <c r="FL83" s="248"/>
      <c r="FM83" s="248"/>
      <c r="FN83" s="248"/>
      <c r="FO83" s="248"/>
      <c r="FP83" s="248"/>
      <c r="FQ83" s="248"/>
      <c r="FR83" s="248"/>
      <c r="FS83" s="248"/>
      <c r="FT83" s="248"/>
      <c r="FU83" s="248"/>
      <c r="FV83" s="248"/>
      <c r="FW83" s="248"/>
      <c r="FX83" s="248"/>
      <c r="FY83" s="248"/>
      <c r="FZ83" s="248"/>
      <c r="GA83" s="248"/>
      <c r="GB83" s="248"/>
      <c r="GC83" s="248"/>
      <c r="GD83" s="248"/>
      <c r="GE83" s="248"/>
      <c r="GF83" s="248"/>
      <c r="GG83" s="248"/>
      <c r="GH83" s="248"/>
      <c r="GI83" s="248"/>
      <c r="GJ83" s="248"/>
      <c r="GK83" s="248"/>
      <c r="GL83" s="248"/>
      <c r="GM83" s="248"/>
      <c r="GN83" s="248"/>
      <c r="GO83" s="248"/>
      <c r="GP83" s="248"/>
      <c r="GQ83" s="248"/>
      <c r="GR83" s="248"/>
      <c r="GS83" s="248"/>
      <c r="GT83" s="248"/>
      <c r="GU83" s="248"/>
      <c r="GV83" s="248"/>
      <c r="GW83" s="248"/>
      <c r="GX83" s="248"/>
      <c r="GY83" s="248"/>
      <c r="GZ83" s="248"/>
      <c r="HA83" s="248"/>
      <c r="HB83" s="248"/>
      <c r="HC83" s="248"/>
      <c r="HD83" s="248"/>
      <c r="HE83" s="248"/>
      <c r="HF83" s="248"/>
      <c r="HG83" s="248"/>
      <c r="HH83" s="248"/>
      <c r="HI83" s="248"/>
      <c r="HJ83" s="248"/>
      <c r="HK83" s="248"/>
      <c r="HL83" s="248"/>
      <c r="HM83" s="248"/>
      <c r="HN83" s="248"/>
      <c r="HO83" s="248"/>
      <c r="HP83" s="248"/>
      <c r="HQ83" s="248"/>
      <c r="HR83" s="248"/>
      <c r="HS83" s="248"/>
      <c r="HT83" s="248"/>
      <c r="HU83" s="248"/>
      <c r="HV83" s="248"/>
      <c r="HW83" s="248"/>
      <c r="HX83" s="248"/>
      <c r="HY83" s="248"/>
      <c r="HZ83" s="248"/>
      <c r="IA83" s="248"/>
      <c r="IB83" s="248"/>
      <c r="IC83" s="248"/>
      <c r="ID83" s="248"/>
      <c r="IE83" s="248"/>
      <c r="IF83" s="248"/>
      <c r="IG83" s="248"/>
      <c r="IH83" s="248"/>
      <c r="II83" s="248"/>
      <c r="IJ83" s="248"/>
      <c r="IK83" s="248"/>
      <c r="IL83" s="248"/>
      <c r="IM83" s="248"/>
      <c r="IN83" s="248"/>
      <c r="IO83" s="248"/>
      <c r="IP83" s="248"/>
      <c r="IQ83" s="248"/>
      <c r="IR83" s="248"/>
      <c r="IS83" s="248"/>
      <c r="IT83" s="248"/>
      <c r="IU83" s="248"/>
      <c r="IV83" s="248"/>
      <c r="IW83" s="248"/>
      <c r="IX83" s="248"/>
      <c r="IY83" s="248"/>
      <c r="IZ83" s="248"/>
      <c r="JA83" s="248"/>
      <c r="JB83" s="248"/>
      <c r="JC83" s="248"/>
      <c r="JD83" s="248"/>
      <c r="JE83" s="248"/>
      <c r="JF83" s="248"/>
      <c r="JG83" s="248"/>
      <c r="JH83" s="248"/>
    </row>
    <row r="84" spans="1:268" ht="13.8" x14ac:dyDescent="0.25">
      <c r="A84" s="44" t="s">
        <v>255</v>
      </c>
      <c r="B84" s="210" t="s">
        <v>256</v>
      </c>
      <c r="C84" s="332">
        <f>SUM('7990NTP-P'!$G$36*1)</f>
        <v>0</v>
      </c>
      <c r="D84" s="76">
        <f>'7990NTP-P'!$C$36</f>
        <v>0</v>
      </c>
      <c r="E84" s="332">
        <f>SUM('7990NTP-P'!$H$36*1)</f>
        <v>0</v>
      </c>
      <c r="F84" s="76">
        <f>'7990NTP-P'!$D$36</f>
        <v>0</v>
      </c>
      <c r="G84" s="332">
        <f>SUM('7990NTP-P'!$I$36*1)</f>
        <v>0</v>
      </c>
      <c r="H84" s="76">
        <f>'7990NTP-P'!$E$36</f>
        <v>0</v>
      </c>
      <c r="I84" s="251"/>
      <c r="J84" s="252"/>
      <c r="K84" s="249"/>
      <c r="L84" s="249"/>
      <c r="M84" s="249"/>
    </row>
    <row r="85" spans="1:268" x14ac:dyDescent="0.25">
      <c r="A85" s="241"/>
      <c r="B85" s="242"/>
      <c r="C85" s="336"/>
      <c r="D85" s="199"/>
      <c r="E85" s="336"/>
      <c r="F85" s="199"/>
      <c r="G85" s="336"/>
      <c r="H85" s="199"/>
      <c r="I85" s="251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1:268" ht="13.8" x14ac:dyDescent="0.25">
      <c r="A86" s="44" t="s">
        <v>257</v>
      </c>
      <c r="B86" s="210" t="s">
        <v>245</v>
      </c>
      <c r="C86" s="332">
        <f>SUM('7990NTP-P'!$G$37*1)</f>
        <v>0</v>
      </c>
      <c r="D86" s="76">
        <f>'7990NTP-P'!$C$37</f>
        <v>0</v>
      </c>
      <c r="E86" s="332">
        <f>SUM('7990NTP-P'!$H$37*1)</f>
        <v>0</v>
      </c>
      <c r="F86" s="76">
        <f>'7990NTP-P'!$D$37</f>
        <v>0</v>
      </c>
      <c r="G86" s="332">
        <f>SUM('7990NTP-P'!$I$37*1)</f>
        <v>0</v>
      </c>
      <c r="H86" s="76">
        <f>'7990NTP-P'!$E$37</f>
        <v>0</v>
      </c>
      <c r="I86" s="251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1:268" x14ac:dyDescent="0.25">
      <c r="A87" s="268"/>
      <c r="B87" s="242"/>
      <c r="C87" s="336"/>
      <c r="D87" s="199"/>
      <c r="E87" s="336"/>
      <c r="F87" s="199"/>
      <c r="G87" s="336"/>
      <c r="H87" s="199"/>
      <c r="I87" s="251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1:268" ht="13.8" x14ac:dyDescent="0.25">
      <c r="A88" s="44" t="s">
        <v>258</v>
      </c>
      <c r="B88" s="210" t="s">
        <v>259</v>
      </c>
      <c r="C88" s="332">
        <f>SUM('7990NTP-P'!$G$38*1)</f>
        <v>0</v>
      </c>
      <c r="D88" s="76">
        <f>'7990NTP-P'!$C$38</f>
        <v>0</v>
      </c>
      <c r="E88" s="332">
        <f>SUM('7990NTP-P'!$H$38*1)</f>
        <v>0</v>
      </c>
      <c r="F88" s="76">
        <f>'7990NTP-P'!$D$38</f>
        <v>0</v>
      </c>
      <c r="G88" s="332">
        <f>SUM('7990NTP-P'!$I$38*1)</f>
        <v>0</v>
      </c>
      <c r="H88" s="76">
        <f>'7990NTP-P'!$E$38</f>
        <v>0</v>
      </c>
      <c r="I88" s="251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1:268" x14ac:dyDescent="0.25">
      <c r="A89" s="268"/>
      <c r="B89" s="242"/>
      <c r="C89" s="336"/>
      <c r="D89" s="199"/>
      <c r="E89" s="336"/>
      <c r="F89" s="199"/>
      <c r="G89" s="336"/>
      <c r="H89" s="199"/>
      <c r="I89" s="251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1:268" ht="13.8" x14ac:dyDescent="0.25">
      <c r="A90" s="44" t="s">
        <v>260</v>
      </c>
      <c r="B90" s="210" t="s">
        <v>261</v>
      </c>
      <c r="C90" s="332">
        <f>SUM('7990NTP-P'!$G$39*1)</f>
        <v>0</v>
      </c>
      <c r="D90" s="76">
        <f>'7990NTP-P'!$C$39</f>
        <v>0</v>
      </c>
      <c r="E90" s="332">
        <f>SUM('7990NTP-P'!$H$39*1)</f>
        <v>0</v>
      </c>
      <c r="F90" s="76">
        <f>'7990NTP-P'!$D$39</f>
        <v>0</v>
      </c>
      <c r="G90" s="332">
        <f>SUM('7990NTP-P'!$I$39*1)</f>
        <v>0</v>
      </c>
      <c r="H90" s="76">
        <f>'7990NTP-P'!$E$39</f>
        <v>0</v>
      </c>
      <c r="I90" s="251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1:268" x14ac:dyDescent="0.25">
      <c r="A91" s="268"/>
      <c r="B91" s="242"/>
      <c r="C91" s="336"/>
      <c r="D91" s="199"/>
      <c r="E91" s="336"/>
      <c r="F91" s="199"/>
      <c r="G91" s="336"/>
      <c r="H91" s="199"/>
      <c r="I91" s="251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1:268" ht="13.8" x14ac:dyDescent="0.25">
      <c r="A92" s="44" t="s">
        <v>262</v>
      </c>
      <c r="B92" s="210" t="s">
        <v>263</v>
      </c>
      <c r="C92" s="332">
        <f>SUM('7990NTP-P'!$G$40*1)</f>
        <v>0</v>
      </c>
      <c r="D92" s="76">
        <f>'7990NTP-P'!$C$40</f>
        <v>0</v>
      </c>
      <c r="E92" s="332">
        <f>SUM('7990NTP-P'!$H$40*1)</f>
        <v>0</v>
      </c>
      <c r="F92" s="76">
        <f>'7990NTP-P'!$D$40</f>
        <v>0</v>
      </c>
      <c r="G92" s="332">
        <f>SUM('7990NTP-P'!$I$40*1)</f>
        <v>0</v>
      </c>
      <c r="H92" s="76">
        <f>'7990NTP-P'!$E$40</f>
        <v>0</v>
      </c>
      <c r="I92" s="251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1:268" x14ac:dyDescent="0.25">
      <c r="A93" s="268"/>
      <c r="B93" s="242"/>
      <c r="C93" s="336"/>
      <c r="D93" s="199"/>
      <c r="E93" s="336"/>
      <c r="F93" s="199"/>
      <c r="G93" s="336"/>
      <c r="H93" s="199"/>
      <c r="I93" s="251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1:268" ht="13.8" x14ac:dyDescent="0.25">
      <c r="A94" s="44" t="s">
        <v>264</v>
      </c>
      <c r="B94" s="210" t="s">
        <v>265</v>
      </c>
      <c r="C94" s="332">
        <f>SUM('7990NTP-P'!$G$41*1)</f>
        <v>0</v>
      </c>
      <c r="D94" s="76">
        <f>'7990NTP-P'!$C$41</f>
        <v>0</v>
      </c>
      <c r="E94" s="332">
        <f>SUM('7990NTP-P'!$H$41*1)</f>
        <v>0</v>
      </c>
      <c r="F94" s="76">
        <f>'7990NTP-P'!$D$41</f>
        <v>0</v>
      </c>
      <c r="G94" s="332">
        <f>SUM('7990NTP-P'!$I$41*1)</f>
        <v>0</v>
      </c>
      <c r="H94" s="76">
        <f>'7990NTP-P'!$E$41</f>
        <v>0</v>
      </c>
      <c r="I94" s="251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1:268" ht="13.8" x14ac:dyDescent="0.25">
      <c r="A95" s="268"/>
      <c r="B95" s="211"/>
      <c r="C95" s="337"/>
      <c r="D95" s="276"/>
      <c r="E95" s="337"/>
      <c r="F95" s="276"/>
      <c r="G95" s="337"/>
      <c r="H95" s="276"/>
      <c r="I95" s="251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1:268" ht="13.8" x14ac:dyDescent="0.25">
      <c r="A96" s="277" t="s">
        <v>269</v>
      </c>
      <c r="B96" s="214" t="s">
        <v>267</v>
      </c>
      <c r="C96" s="332">
        <f>ROUNDDOWN('7990NTP-P'!$G$42-('7990NTP-P'!$G$42*0.05),2)</f>
        <v>0</v>
      </c>
      <c r="D96" s="76">
        <f>'7990NTP-P'!$C$42</f>
        <v>0</v>
      </c>
      <c r="E96" s="332">
        <f>ROUNDDOWN('7990NTP-P'!$H$42-('7990NTP-P'!$H$42*0.05),2)</f>
        <v>0</v>
      </c>
      <c r="F96" s="76">
        <f>'7990NTP-P'!$D$42</f>
        <v>0</v>
      </c>
      <c r="G96" s="332">
        <f>ROUNDDOWN('7990NTP-P'!$I$42-('7990NTP-P'!$I$42*0.05),2)</f>
        <v>0</v>
      </c>
      <c r="H96" s="76">
        <f>'7990NTP-P'!$E$42</f>
        <v>0</v>
      </c>
      <c r="I96" s="251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1:18" ht="13.8" x14ac:dyDescent="0.25">
      <c r="A97" s="277" t="s">
        <v>270</v>
      </c>
      <c r="B97" s="214" t="s">
        <v>273</v>
      </c>
      <c r="C97" s="334">
        <f>ROUNDUP('7990NTP-P'!$G$42*0.05,2)</f>
        <v>0</v>
      </c>
      <c r="D97" s="79"/>
      <c r="E97" s="334">
        <f>ROUNDUP('7990NTP-P'!$H$42*0.05,2)</f>
        <v>0</v>
      </c>
      <c r="F97" s="79"/>
      <c r="G97" s="334">
        <f>ROUNDUP('7990NTP-P'!$I$42*0.05,2)</f>
        <v>0</v>
      </c>
      <c r="H97" s="79"/>
      <c r="I97" s="251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1:18" ht="13.8" x14ac:dyDescent="0.25">
      <c r="A98" s="268"/>
      <c r="B98" s="211"/>
      <c r="C98" s="337"/>
      <c r="D98" s="276"/>
      <c r="E98" s="337"/>
      <c r="F98" s="276"/>
      <c r="G98" s="337"/>
      <c r="H98" s="276"/>
      <c r="I98" s="251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1:18" ht="13.8" x14ac:dyDescent="0.25">
      <c r="A99" s="277" t="s">
        <v>271</v>
      </c>
      <c r="B99" s="214" t="s">
        <v>274</v>
      </c>
      <c r="C99" s="332">
        <f>ROUNDDOWN('7990NTP-P'!$G$43-('7990NTP-P'!$G$43*0.05),2)</f>
        <v>0</v>
      </c>
      <c r="D99" s="76">
        <f>'7990NTP-P'!$C$43</f>
        <v>0</v>
      </c>
      <c r="E99" s="332">
        <f>ROUNDDOWN('7990NTP-P'!$H$43-('7990NTP-P'!$H$43*0.05),2)</f>
        <v>0</v>
      </c>
      <c r="F99" s="76">
        <f>'7990NTP-P'!$D$43</f>
        <v>0</v>
      </c>
      <c r="G99" s="332">
        <f>ROUNDDOWN('7990NTP-P'!$I$43-('7990NTP-P'!$I$43*0.12),2)</f>
        <v>0</v>
      </c>
      <c r="H99" s="76">
        <f>'7990NTP-P'!$E$43</f>
        <v>0</v>
      </c>
      <c r="I99" s="251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1:18" ht="13.8" x14ac:dyDescent="0.25">
      <c r="A100" s="277" t="s">
        <v>272</v>
      </c>
      <c r="B100" s="214" t="s">
        <v>275</v>
      </c>
      <c r="C100" s="334">
        <f>ROUNDUP('7990NTP-P'!$G$43*0.05,2)</f>
        <v>0</v>
      </c>
      <c r="D100" s="79"/>
      <c r="E100" s="334">
        <f>ROUNDUP('7990NTP-P'!$H$43*0.05,2)</f>
        <v>0</v>
      </c>
      <c r="F100" s="79"/>
      <c r="G100" s="334">
        <f>ROUNDUP('7990NTP-P'!$I$43*0.05,2)</f>
        <v>0</v>
      </c>
      <c r="H100" s="79"/>
      <c r="I100" s="251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1:18" x14ac:dyDescent="0.25">
      <c r="A101" s="268"/>
      <c r="B101" s="242"/>
      <c r="C101" s="336"/>
      <c r="D101" s="199"/>
      <c r="E101" s="336"/>
      <c r="F101" s="199"/>
      <c r="G101" s="336"/>
      <c r="H101" s="199"/>
      <c r="I101" s="251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1:18" ht="14.4" x14ac:dyDescent="0.3">
      <c r="A102" s="91">
        <v>84</v>
      </c>
      <c r="B102" s="214" t="s">
        <v>93</v>
      </c>
      <c r="C102" s="332">
        <f>D135</f>
        <v>0</v>
      </c>
      <c r="D102" s="75"/>
      <c r="E102" s="346"/>
      <c r="F102" s="75"/>
      <c r="G102" s="346"/>
      <c r="H102" s="75"/>
      <c r="I102" s="251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1:18" ht="14.4" x14ac:dyDescent="0.3">
      <c r="A103" s="44" t="s">
        <v>94</v>
      </c>
      <c r="B103" s="214" t="s">
        <v>95</v>
      </c>
      <c r="C103" s="332">
        <f>D138</f>
        <v>0</v>
      </c>
      <c r="D103" s="75"/>
      <c r="E103" s="346"/>
      <c r="F103" s="75"/>
      <c r="G103" s="346"/>
      <c r="H103" s="75"/>
      <c r="I103" s="251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1:18" ht="13.8" x14ac:dyDescent="0.3">
      <c r="A104" s="41"/>
      <c r="B104" s="226"/>
      <c r="C104" s="335"/>
      <c r="D104" s="75"/>
      <c r="E104" s="346"/>
      <c r="F104" s="75"/>
      <c r="G104" s="346"/>
      <c r="H104" s="75"/>
      <c r="I104" s="251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1:18" s="248" customFormat="1" ht="13.8" x14ac:dyDescent="0.3">
      <c r="A105" s="243"/>
      <c r="B105" s="244"/>
      <c r="C105" s="338"/>
      <c r="D105" s="245"/>
      <c r="E105" s="347"/>
      <c r="F105" s="245"/>
      <c r="G105" s="347"/>
      <c r="H105" s="245"/>
      <c r="I105" s="251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1:18" s="248" customFormat="1" ht="14.4" thickBot="1" x14ac:dyDescent="0.35">
      <c r="A106" s="243"/>
      <c r="B106" s="246"/>
      <c r="C106" s="339"/>
      <c r="D106" s="247"/>
      <c r="E106" s="348"/>
      <c r="G106" s="351"/>
      <c r="H106" s="249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1:18" ht="14.4" thickBot="1" x14ac:dyDescent="0.35">
      <c r="A107" s="51"/>
      <c r="B107" s="115" t="s">
        <v>115</v>
      </c>
      <c r="C107" s="340"/>
      <c r="D107" s="45"/>
      <c r="E107" s="349"/>
      <c r="F107" s="40"/>
      <c r="G107" s="352"/>
      <c r="H107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1:18" ht="13.8" x14ac:dyDescent="0.25">
      <c r="A108" s="47" t="s">
        <v>96</v>
      </c>
      <c r="B108" s="227" t="s">
        <v>148</v>
      </c>
      <c r="C108" s="332">
        <f>SUM('7990NTP-P'!G11*1)</f>
        <v>0</v>
      </c>
      <c r="D108" s="76">
        <f>'7990NTP-P'!C11</f>
        <v>0</v>
      </c>
      <c r="E108" s="332">
        <f>SUM('7990NTP-P'!H11*1)</f>
        <v>0</v>
      </c>
      <c r="F108" s="76">
        <f>'7990NTP-P'!D11</f>
        <v>0</v>
      </c>
      <c r="G108" s="332">
        <f>SUM('7990NTP-P'!I11*1)</f>
        <v>0</v>
      </c>
      <c r="H108" s="76">
        <f>'7990NTP-P'!E11</f>
        <v>0</v>
      </c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1:18" ht="13.8" x14ac:dyDescent="0.25">
      <c r="A109" s="49">
        <v>84</v>
      </c>
      <c r="B109" s="228" t="s">
        <v>104</v>
      </c>
      <c r="C109" s="354">
        <f>D136</f>
        <v>0</v>
      </c>
      <c r="D109" s="87"/>
      <c r="E109" s="350"/>
      <c r="F109" s="42"/>
      <c r="G109" s="353"/>
      <c r="H109" s="43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1:18" ht="13.8" x14ac:dyDescent="0.25">
      <c r="A110" s="53" t="s">
        <v>94</v>
      </c>
      <c r="B110" s="229" t="s">
        <v>99</v>
      </c>
      <c r="C110" s="354">
        <f>D139</f>
        <v>0</v>
      </c>
      <c r="D110" s="88"/>
      <c r="E110" s="350"/>
      <c r="F110" s="42"/>
      <c r="G110" s="353"/>
      <c r="H110" s="43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1:18" ht="14.4" thickBot="1" x14ac:dyDescent="0.35">
      <c r="A111" s="52"/>
      <c r="B111" s="230"/>
      <c r="C111" s="341"/>
      <c r="D111" s="56"/>
      <c r="E111" s="350"/>
      <c r="F111" s="42"/>
      <c r="G111" s="353"/>
      <c r="H111" s="43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1:18" ht="14.4" thickBot="1" x14ac:dyDescent="0.35">
      <c r="A112" s="50"/>
      <c r="B112" s="206"/>
      <c r="C112" s="342"/>
      <c r="D112" s="57"/>
      <c r="E112" s="350"/>
      <c r="F112" s="42"/>
      <c r="G112" s="353"/>
      <c r="H112" s="43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1:268" ht="14.4" thickBot="1" x14ac:dyDescent="0.35">
      <c r="A113" s="51"/>
      <c r="B113" s="231" t="s">
        <v>114</v>
      </c>
      <c r="C113" s="343"/>
      <c r="D113" s="58">
        <v>0</v>
      </c>
      <c r="E113" s="349"/>
      <c r="F113" s="40"/>
      <c r="G113" s="352"/>
      <c r="H113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1:268" ht="13.8" x14ac:dyDescent="0.25">
      <c r="A114" s="47" t="s">
        <v>97</v>
      </c>
      <c r="B114" s="227" t="s">
        <v>149</v>
      </c>
      <c r="C114" s="332">
        <f>SUM('7990NTP-P'!G17*1)</f>
        <v>0</v>
      </c>
      <c r="D114" s="76">
        <f>'7990NTP-P'!C17</f>
        <v>0</v>
      </c>
      <c r="E114" s="332">
        <f>SUM('7990NTP-P'!H17*1)</f>
        <v>0</v>
      </c>
      <c r="F114" s="76">
        <f>'7990NTP-P'!D17</f>
        <v>0</v>
      </c>
      <c r="G114" s="332">
        <f>SUM('7990NTP-P'!I17*1)</f>
        <v>0</v>
      </c>
      <c r="H114" s="76">
        <f>'7990NTP-P'!E17</f>
        <v>0</v>
      </c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1:268" ht="13.8" x14ac:dyDescent="0.25">
      <c r="A115" s="49">
        <v>84</v>
      </c>
      <c r="B115" s="228" t="s">
        <v>105</v>
      </c>
      <c r="C115" s="354">
        <f>D137</f>
        <v>0</v>
      </c>
      <c r="D115" s="87"/>
      <c r="E115" s="69"/>
      <c r="F115" s="42"/>
      <c r="G115" s="73"/>
      <c r="H115" s="43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1:268" ht="13.8" x14ac:dyDescent="0.25">
      <c r="A116" s="53" t="s">
        <v>94</v>
      </c>
      <c r="B116" s="229" t="s">
        <v>99</v>
      </c>
      <c r="C116" s="354">
        <f>D140</f>
        <v>0</v>
      </c>
      <c r="D116" s="88"/>
      <c r="E116" s="69"/>
      <c r="F116" s="42"/>
      <c r="G116" s="73"/>
      <c r="H116" s="43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1:268" ht="14.4" thickBot="1" x14ac:dyDescent="0.35">
      <c r="A117" s="54"/>
      <c r="B117" s="232"/>
      <c r="C117" s="89"/>
      <c r="D117" s="90"/>
      <c r="E117" s="18"/>
      <c r="F117" s="1"/>
      <c r="G117" s="72"/>
      <c r="H117" s="2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1:268" ht="13.8" x14ac:dyDescent="0.3">
      <c r="A118" s="38"/>
      <c r="B118" s="201"/>
      <c r="C118" s="62"/>
      <c r="D118" s="39"/>
      <c r="E118" s="18"/>
      <c r="F118" s="1"/>
      <c r="G118" s="72"/>
      <c r="H118" s="2"/>
    </row>
    <row r="119" spans="1:268" customFormat="1" ht="14.4" thickBot="1" x14ac:dyDescent="0.35">
      <c r="A119" s="22"/>
      <c r="B119" s="206"/>
      <c r="C119" s="64"/>
      <c r="D119" s="21"/>
      <c r="E119" s="64"/>
      <c r="G119" s="72"/>
      <c r="H119" s="2"/>
      <c r="I119" s="255"/>
      <c r="J119" s="248"/>
      <c r="K119" s="248"/>
      <c r="L119" s="248"/>
      <c r="M119" s="248"/>
      <c r="N119" s="248"/>
      <c r="O119" s="248"/>
      <c r="P119" s="248"/>
      <c r="Q119" s="248"/>
      <c r="R119" s="248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0"/>
      <c r="BT119" s="250"/>
      <c r="BU119" s="250"/>
      <c r="BV119" s="250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0"/>
      <c r="CL119" s="250"/>
      <c r="CM119" s="250"/>
      <c r="CN119" s="250"/>
      <c r="CO119" s="250"/>
      <c r="CP119" s="250"/>
      <c r="CQ119" s="250"/>
      <c r="CR119" s="250"/>
      <c r="CS119" s="250"/>
      <c r="CT119" s="250"/>
      <c r="CU119" s="250"/>
      <c r="CV119" s="250"/>
      <c r="CW119" s="250"/>
      <c r="CX119" s="250"/>
      <c r="CY119" s="250"/>
      <c r="CZ119" s="250"/>
      <c r="DA119" s="250"/>
      <c r="DB119" s="250"/>
      <c r="DC119" s="250"/>
      <c r="DD119" s="250"/>
      <c r="DE119" s="250"/>
      <c r="DF119" s="250"/>
      <c r="DG119" s="250"/>
      <c r="DH119" s="250"/>
      <c r="DI119" s="250"/>
      <c r="DJ119" s="250"/>
      <c r="DK119" s="250"/>
      <c r="DL119" s="250"/>
      <c r="DM119" s="250"/>
      <c r="DN119" s="250"/>
      <c r="DO119" s="250"/>
      <c r="DP119" s="250"/>
      <c r="DQ119" s="250"/>
      <c r="DR119" s="250"/>
      <c r="DS119" s="250"/>
      <c r="DT119" s="250"/>
      <c r="DU119" s="250"/>
      <c r="DV119" s="250"/>
      <c r="DW119" s="250"/>
      <c r="DX119" s="250"/>
      <c r="DY119" s="250"/>
      <c r="DZ119" s="250"/>
      <c r="EA119" s="250"/>
      <c r="EB119" s="250"/>
      <c r="EC119" s="250"/>
      <c r="ED119" s="250"/>
      <c r="EE119" s="250"/>
      <c r="EF119" s="250"/>
      <c r="EG119" s="250"/>
      <c r="EH119" s="250"/>
      <c r="EI119" s="250"/>
      <c r="EJ119" s="250"/>
      <c r="EK119" s="250"/>
      <c r="EL119" s="250"/>
      <c r="EM119" s="250"/>
      <c r="EN119" s="250"/>
      <c r="EO119" s="250"/>
      <c r="EP119" s="250"/>
      <c r="EQ119" s="250"/>
      <c r="ER119" s="250"/>
      <c r="ES119" s="250"/>
      <c r="ET119" s="250"/>
      <c r="EU119" s="250"/>
      <c r="EV119" s="250"/>
      <c r="EW119" s="250"/>
      <c r="EX119" s="250"/>
      <c r="EY119" s="250"/>
      <c r="EZ119" s="250"/>
      <c r="FA119" s="250"/>
      <c r="FB119" s="250"/>
      <c r="FC119" s="250"/>
      <c r="FD119" s="250"/>
      <c r="FE119" s="250"/>
      <c r="FF119" s="250"/>
      <c r="FG119" s="250"/>
      <c r="FH119" s="250"/>
      <c r="FI119" s="250"/>
      <c r="FJ119" s="250"/>
      <c r="FK119" s="250"/>
      <c r="FL119" s="250"/>
      <c r="FM119" s="250"/>
      <c r="FN119" s="250"/>
      <c r="FO119" s="250"/>
      <c r="FP119" s="250"/>
      <c r="FQ119" s="250"/>
      <c r="FR119" s="250"/>
      <c r="FS119" s="250"/>
      <c r="FT119" s="250"/>
      <c r="FU119" s="250"/>
      <c r="FV119" s="250"/>
      <c r="FW119" s="250"/>
      <c r="FX119" s="250"/>
      <c r="FY119" s="250"/>
      <c r="FZ119" s="250"/>
      <c r="GA119" s="250"/>
      <c r="GB119" s="250"/>
      <c r="GC119" s="250"/>
      <c r="GD119" s="250"/>
      <c r="GE119" s="250"/>
      <c r="GF119" s="250"/>
      <c r="GG119" s="250"/>
      <c r="GH119" s="250"/>
      <c r="GI119" s="250"/>
      <c r="GJ119" s="250"/>
      <c r="GK119" s="250"/>
      <c r="GL119" s="250"/>
      <c r="GM119" s="250"/>
      <c r="GN119" s="250"/>
      <c r="GO119" s="250"/>
      <c r="GP119" s="250"/>
      <c r="GQ119" s="250"/>
      <c r="GR119" s="250"/>
      <c r="GS119" s="250"/>
      <c r="GT119" s="250"/>
      <c r="GU119" s="250"/>
      <c r="GV119" s="250"/>
      <c r="GW119" s="250"/>
      <c r="GX119" s="250"/>
      <c r="GY119" s="250"/>
      <c r="GZ119" s="250"/>
      <c r="HA119" s="250"/>
      <c r="HB119" s="250"/>
      <c r="HC119" s="250"/>
      <c r="HD119" s="250"/>
      <c r="HE119" s="250"/>
      <c r="HF119" s="250"/>
      <c r="HG119" s="250"/>
      <c r="HH119" s="250"/>
      <c r="HI119" s="250"/>
      <c r="HJ119" s="250"/>
      <c r="HK119" s="250"/>
      <c r="HL119" s="250"/>
      <c r="HM119" s="250"/>
      <c r="HN119" s="250"/>
      <c r="HO119" s="250"/>
      <c r="HP119" s="250"/>
      <c r="HQ119" s="250"/>
      <c r="HR119" s="250"/>
      <c r="HS119" s="250"/>
      <c r="HT119" s="250"/>
      <c r="HU119" s="250"/>
      <c r="HV119" s="250"/>
      <c r="HW119" s="250"/>
      <c r="HX119" s="250"/>
      <c r="HY119" s="250"/>
      <c r="HZ119" s="250"/>
      <c r="IA119" s="250"/>
      <c r="IB119" s="250"/>
      <c r="IC119" s="250"/>
      <c r="ID119" s="250"/>
      <c r="IE119" s="250"/>
      <c r="IF119" s="250"/>
      <c r="IG119" s="250"/>
      <c r="IH119" s="250"/>
      <c r="II119" s="250"/>
      <c r="IJ119" s="250"/>
      <c r="IK119" s="250"/>
      <c r="IL119" s="250"/>
      <c r="IM119" s="250"/>
      <c r="IN119" s="250"/>
      <c r="IO119" s="250"/>
      <c r="IP119" s="250"/>
      <c r="IQ119" s="250"/>
      <c r="IR119" s="250"/>
      <c r="IS119" s="250"/>
      <c r="IT119" s="250"/>
      <c r="IU119" s="250"/>
      <c r="IV119" s="250"/>
      <c r="IW119" s="250"/>
      <c r="IX119" s="250"/>
      <c r="IY119" s="250"/>
      <c r="IZ119" s="250"/>
      <c r="JA119" s="250"/>
      <c r="JB119" s="250"/>
      <c r="JC119" s="250"/>
      <c r="JD119" s="250"/>
      <c r="JE119" s="250"/>
      <c r="JF119" s="250"/>
      <c r="JG119" s="250"/>
      <c r="JH119" s="250"/>
    </row>
    <row r="120" spans="1:268" customFormat="1" ht="16.2" thickBot="1" x14ac:dyDescent="0.35">
      <c r="B120" s="261" t="s">
        <v>200</v>
      </c>
      <c r="C120" s="266" t="s">
        <v>12</v>
      </c>
      <c r="D120" s="117" t="s">
        <v>36</v>
      </c>
      <c r="E120" s="118" t="s">
        <v>37</v>
      </c>
      <c r="F120" s="119" t="s">
        <v>38</v>
      </c>
      <c r="G120" s="119" t="s">
        <v>276</v>
      </c>
      <c r="H120" s="35"/>
      <c r="I120" s="250"/>
      <c r="J120" s="248"/>
      <c r="K120" s="248"/>
      <c r="L120" s="248"/>
      <c r="M120" s="248"/>
      <c r="N120" s="248"/>
      <c r="O120" s="248"/>
      <c r="P120" s="248"/>
      <c r="Q120" s="248"/>
      <c r="R120" s="248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/>
      <c r="BT120" s="250"/>
      <c r="BU120" s="250"/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0"/>
      <c r="EN120" s="250"/>
      <c r="EO120" s="250"/>
      <c r="EP120" s="250"/>
      <c r="EQ120" s="250"/>
      <c r="ER120" s="250"/>
      <c r="ES120" s="250"/>
      <c r="ET120" s="250"/>
      <c r="EU120" s="250"/>
      <c r="EV120" s="250"/>
      <c r="EW120" s="250"/>
      <c r="EX120" s="250"/>
      <c r="EY120" s="250"/>
      <c r="EZ120" s="250"/>
      <c r="FA120" s="250"/>
      <c r="FB120" s="250"/>
      <c r="FC120" s="250"/>
      <c r="FD120" s="250"/>
      <c r="FE120" s="250"/>
      <c r="FF120" s="250"/>
      <c r="FG120" s="250"/>
      <c r="FH120" s="250"/>
      <c r="FI120" s="250"/>
      <c r="FJ120" s="250"/>
      <c r="FK120" s="250"/>
      <c r="FL120" s="250"/>
      <c r="FM120" s="250"/>
      <c r="FN120" s="250"/>
      <c r="FO120" s="250"/>
      <c r="FP120" s="250"/>
      <c r="FQ120" s="250"/>
      <c r="FR120" s="250"/>
      <c r="FS120" s="250"/>
      <c r="FT120" s="250"/>
      <c r="FU120" s="250"/>
      <c r="FV120" s="250"/>
      <c r="FW120" s="250"/>
      <c r="FX120" s="250"/>
      <c r="FY120" s="250"/>
      <c r="FZ120" s="250"/>
      <c r="GA120" s="250"/>
      <c r="GB120" s="250"/>
      <c r="GC120" s="250"/>
      <c r="GD120" s="250"/>
      <c r="GE120" s="250"/>
      <c r="GF120" s="250"/>
      <c r="GG120" s="250"/>
      <c r="GH120" s="250"/>
      <c r="GI120" s="250"/>
      <c r="GJ120" s="250"/>
      <c r="GK120" s="250"/>
      <c r="GL120" s="250"/>
      <c r="GM120" s="250"/>
      <c r="GN120" s="250"/>
      <c r="GO120" s="250"/>
      <c r="GP120" s="250"/>
      <c r="GQ120" s="250"/>
      <c r="GR120" s="250"/>
      <c r="GS120" s="250"/>
      <c r="GT120" s="250"/>
      <c r="GU120" s="250"/>
      <c r="GV120" s="250"/>
      <c r="GW120" s="250"/>
      <c r="GX120" s="250"/>
      <c r="GY120" s="250"/>
      <c r="GZ120" s="250"/>
      <c r="HA120" s="250"/>
      <c r="HB120" s="250"/>
      <c r="HC120" s="250"/>
      <c r="HD120" s="250"/>
      <c r="HE120" s="250"/>
      <c r="HF120" s="250"/>
      <c r="HG120" s="250"/>
      <c r="HH120" s="250"/>
      <c r="HI120" s="250"/>
      <c r="HJ120" s="250"/>
      <c r="HK120" s="250"/>
      <c r="HL120" s="250"/>
      <c r="HM120" s="250"/>
      <c r="HN120" s="250"/>
      <c r="HO120" s="250"/>
      <c r="HP120" s="250"/>
      <c r="HQ120" s="250"/>
      <c r="HR120" s="250"/>
      <c r="HS120" s="250"/>
      <c r="HT120" s="250"/>
      <c r="HU120" s="250"/>
      <c r="HV120" s="250"/>
      <c r="HW120" s="250"/>
      <c r="HX120" s="250"/>
      <c r="HY120" s="250"/>
      <c r="HZ120" s="250"/>
      <c r="IA120" s="250"/>
      <c r="IB120" s="250"/>
      <c r="IC120" s="250"/>
      <c r="ID120" s="250"/>
      <c r="IE120" s="250"/>
      <c r="IF120" s="250"/>
      <c r="IG120" s="250"/>
      <c r="IH120" s="250"/>
      <c r="II120" s="250"/>
      <c r="IJ120" s="250"/>
      <c r="IK120" s="250"/>
      <c r="IL120" s="250"/>
      <c r="IM120" s="250"/>
      <c r="IN120" s="250"/>
      <c r="IO120" s="250"/>
      <c r="IP120" s="250"/>
      <c r="IQ120" s="250"/>
      <c r="IR120" s="250"/>
      <c r="IS120" s="250"/>
      <c r="IT120" s="250"/>
      <c r="IU120" s="250"/>
      <c r="IV120" s="250"/>
      <c r="IW120" s="250"/>
      <c r="IX120" s="250"/>
      <c r="IY120" s="250"/>
      <c r="IZ120" s="250"/>
      <c r="JA120" s="250"/>
      <c r="JB120" s="250"/>
      <c r="JC120" s="250"/>
      <c r="JD120" s="250"/>
      <c r="JE120" s="250"/>
      <c r="JF120" s="250"/>
      <c r="JG120" s="250"/>
      <c r="JH120" s="250"/>
    </row>
    <row r="121" spans="1:268" customFormat="1" ht="16.2" thickBot="1" x14ac:dyDescent="0.35">
      <c r="B121" s="262" t="s">
        <v>53</v>
      </c>
      <c r="C121" s="363"/>
      <c r="D121" s="364"/>
      <c r="E121" s="365"/>
      <c r="F121" s="364"/>
      <c r="G121" s="366"/>
      <c r="H121" s="278"/>
      <c r="I121" s="250"/>
      <c r="J121" s="248"/>
      <c r="K121" s="248"/>
      <c r="L121" s="248"/>
      <c r="M121" s="248"/>
      <c r="N121" s="248"/>
      <c r="O121" s="248"/>
      <c r="P121" s="248"/>
      <c r="Q121" s="248"/>
      <c r="R121" s="248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0"/>
      <c r="BT121" s="250"/>
      <c r="BU121" s="250"/>
      <c r="BV121" s="250"/>
      <c r="BW121" s="250"/>
      <c r="BX121" s="250"/>
      <c r="BY121" s="250"/>
      <c r="BZ121" s="250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0"/>
      <c r="CV121" s="250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DI121" s="250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0"/>
      <c r="DT121" s="250"/>
      <c r="DU121" s="250"/>
      <c r="DV121" s="250"/>
      <c r="DW121" s="250"/>
      <c r="DX121" s="250"/>
      <c r="DY121" s="250"/>
      <c r="DZ121" s="250"/>
      <c r="EA121" s="250"/>
      <c r="EB121" s="250"/>
      <c r="EC121" s="250"/>
      <c r="ED121" s="250"/>
      <c r="EE121" s="250"/>
      <c r="EF121" s="250"/>
      <c r="EG121" s="250"/>
      <c r="EH121" s="250"/>
      <c r="EI121" s="250"/>
      <c r="EJ121" s="250"/>
      <c r="EK121" s="250"/>
      <c r="EL121" s="250"/>
      <c r="EM121" s="250"/>
      <c r="EN121" s="250"/>
      <c r="EO121" s="250"/>
      <c r="EP121" s="250"/>
      <c r="EQ121" s="250"/>
      <c r="ER121" s="250"/>
      <c r="ES121" s="250"/>
      <c r="ET121" s="250"/>
      <c r="EU121" s="250"/>
      <c r="EV121" s="250"/>
      <c r="EW121" s="250"/>
      <c r="EX121" s="250"/>
      <c r="EY121" s="250"/>
      <c r="EZ121" s="250"/>
      <c r="FA121" s="250"/>
      <c r="FB121" s="250"/>
      <c r="FC121" s="250"/>
      <c r="FD121" s="250"/>
      <c r="FE121" s="250"/>
      <c r="FF121" s="250"/>
      <c r="FG121" s="250"/>
      <c r="FH121" s="250"/>
      <c r="FI121" s="250"/>
      <c r="FJ121" s="250"/>
      <c r="FK121" s="250"/>
      <c r="FL121" s="250"/>
      <c r="FM121" s="250"/>
      <c r="FN121" s="250"/>
      <c r="FO121" s="250"/>
      <c r="FP121" s="250"/>
      <c r="FQ121" s="250"/>
      <c r="FR121" s="250"/>
      <c r="FS121" s="250"/>
      <c r="FT121" s="250"/>
      <c r="FU121" s="250"/>
      <c r="FV121" s="250"/>
      <c r="FW121" s="250"/>
      <c r="FX121" s="250"/>
      <c r="FY121" s="250"/>
      <c r="FZ121" s="250"/>
      <c r="GA121" s="250"/>
      <c r="GB121" s="250"/>
      <c r="GC121" s="250"/>
      <c r="GD121" s="250"/>
      <c r="GE121" s="250"/>
      <c r="GF121" s="250"/>
      <c r="GG121" s="250"/>
      <c r="GH121" s="250"/>
      <c r="GI121" s="250"/>
      <c r="GJ121" s="250"/>
      <c r="GK121" s="250"/>
      <c r="GL121" s="250"/>
      <c r="GM121" s="250"/>
      <c r="GN121" s="250"/>
      <c r="GO121" s="250"/>
      <c r="GP121" s="250"/>
      <c r="GQ121" s="250"/>
      <c r="GR121" s="250"/>
      <c r="GS121" s="250"/>
      <c r="GT121" s="250"/>
      <c r="GU121" s="250"/>
      <c r="GV121" s="250"/>
      <c r="GW121" s="250"/>
      <c r="GX121" s="250"/>
      <c r="GY121" s="250"/>
      <c r="GZ121" s="250"/>
      <c r="HA121" s="250"/>
      <c r="HB121" s="250"/>
      <c r="HC121" s="250"/>
      <c r="HD121" s="250"/>
      <c r="HE121" s="250"/>
      <c r="HF121" s="250"/>
      <c r="HG121" s="250"/>
      <c r="HH121" s="250"/>
      <c r="HI121" s="250"/>
      <c r="HJ121" s="250"/>
      <c r="HK121" s="250"/>
      <c r="HL121" s="250"/>
      <c r="HM121" s="250"/>
      <c r="HN121" s="250"/>
      <c r="HO121" s="250"/>
      <c r="HP121" s="250"/>
      <c r="HQ121" s="250"/>
      <c r="HR121" s="250"/>
      <c r="HS121" s="250"/>
      <c r="HT121" s="250"/>
      <c r="HU121" s="250"/>
      <c r="HV121" s="250"/>
      <c r="HW121" s="250"/>
      <c r="HX121" s="250"/>
      <c r="HY121" s="250"/>
      <c r="HZ121" s="250"/>
      <c r="IA121" s="250"/>
      <c r="IB121" s="250"/>
      <c r="IC121" s="250"/>
      <c r="ID121" s="250"/>
      <c r="IE121" s="250"/>
      <c r="IF121" s="250"/>
      <c r="IG121" s="250"/>
      <c r="IH121" s="250"/>
      <c r="II121" s="250"/>
      <c r="IJ121" s="250"/>
      <c r="IK121" s="250"/>
      <c r="IL121" s="250"/>
      <c r="IM121" s="250"/>
      <c r="IN121" s="250"/>
      <c r="IO121" s="250"/>
      <c r="IP121" s="250"/>
      <c r="IQ121" s="250"/>
      <c r="IR121" s="250"/>
      <c r="IS121" s="250"/>
      <c r="IT121" s="250"/>
      <c r="IU121" s="250"/>
      <c r="IV121" s="250"/>
      <c r="IW121" s="250"/>
      <c r="IX121" s="250"/>
      <c r="IY121" s="250"/>
      <c r="IZ121" s="250"/>
      <c r="JA121" s="250"/>
      <c r="JB121" s="250"/>
      <c r="JC121" s="250"/>
      <c r="JD121" s="250"/>
      <c r="JE121" s="250"/>
      <c r="JF121" s="250"/>
      <c r="JG121" s="250"/>
      <c r="JH121" s="250"/>
    </row>
    <row r="122" spans="1:268" customFormat="1" x14ac:dyDescent="0.25">
      <c r="B122" s="233" t="s">
        <v>9</v>
      </c>
      <c r="C122" s="360">
        <f>IF('7990NTP-P'!E51&gt;0,'7990NTP-P'!E51-'7990NTP-P'!C51-'7990NTP-P'!D51,0)</f>
        <v>0</v>
      </c>
      <c r="D122" s="361">
        <f>E122+F122+G122</f>
        <v>0</v>
      </c>
      <c r="E122" s="314">
        <f>C15+C18+C20+C23+C26+C29+C32+C35+C37+C40+C43+C46+C49+C52+C55+C58+C61+C64+C66+C69+C72+C75+C78+C81+C96+C99</f>
        <v>0</v>
      </c>
      <c r="F122" s="362">
        <f>C16+C21+C24+C27+C30+C33+C38+C41+C44+C47+C50+C53+C56+C59+C62</f>
        <v>0</v>
      </c>
      <c r="G122" s="362">
        <f>C67+C70+C73+C76+C79+C82+C84+C86+C88+C90+C92+C94+C97+C100</f>
        <v>0</v>
      </c>
      <c r="H122" s="35"/>
      <c r="I122" s="250"/>
      <c r="J122" s="248"/>
      <c r="K122" s="248"/>
      <c r="L122" s="248"/>
      <c r="M122" s="248"/>
      <c r="N122" s="248"/>
      <c r="O122" s="248"/>
      <c r="P122" s="248"/>
      <c r="Q122" s="248"/>
      <c r="R122" s="248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0"/>
      <c r="BT122" s="250"/>
      <c r="BU122" s="250"/>
      <c r="BV122" s="250"/>
      <c r="BW122" s="250"/>
      <c r="BX122" s="250"/>
      <c r="BY122" s="250"/>
      <c r="BZ122" s="250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/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0"/>
      <c r="CZ122" s="250"/>
      <c r="DA122" s="250"/>
      <c r="DB122" s="250"/>
      <c r="DC122" s="250"/>
      <c r="DD122" s="250"/>
      <c r="DE122" s="250"/>
      <c r="DF122" s="250"/>
      <c r="DG122" s="250"/>
      <c r="DH122" s="250"/>
      <c r="DI122" s="250"/>
      <c r="DJ122" s="250"/>
      <c r="DK122" s="250"/>
      <c r="DL122" s="250"/>
      <c r="DM122" s="250"/>
      <c r="DN122" s="250"/>
      <c r="DO122" s="250"/>
      <c r="DP122" s="250"/>
      <c r="DQ122" s="250"/>
      <c r="DR122" s="250"/>
      <c r="DS122" s="250"/>
      <c r="DT122" s="250"/>
      <c r="DU122" s="250"/>
      <c r="DV122" s="250"/>
      <c r="DW122" s="250"/>
      <c r="DX122" s="250"/>
      <c r="DY122" s="250"/>
      <c r="DZ122" s="250"/>
      <c r="EA122" s="250"/>
      <c r="EB122" s="250"/>
      <c r="EC122" s="250"/>
      <c r="ED122" s="250"/>
      <c r="EE122" s="250"/>
      <c r="EF122" s="250"/>
      <c r="EG122" s="250"/>
      <c r="EH122" s="250"/>
      <c r="EI122" s="250"/>
      <c r="EJ122" s="250"/>
      <c r="EK122" s="250"/>
      <c r="EL122" s="250"/>
      <c r="EM122" s="250"/>
      <c r="EN122" s="250"/>
      <c r="EO122" s="250"/>
      <c r="EP122" s="250"/>
      <c r="EQ122" s="250"/>
      <c r="ER122" s="250"/>
      <c r="ES122" s="250"/>
      <c r="ET122" s="250"/>
      <c r="EU122" s="250"/>
      <c r="EV122" s="250"/>
      <c r="EW122" s="250"/>
      <c r="EX122" s="250"/>
      <c r="EY122" s="250"/>
      <c r="EZ122" s="250"/>
      <c r="FA122" s="250"/>
      <c r="FB122" s="250"/>
      <c r="FC122" s="250"/>
      <c r="FD122" s="250"/>
      <c r="FE122" s="250"/>
      <c r="FF122" s="250"/>
      <c r="FG122" s="250"/>
      <c r="FH122" s="250"/>
      <c r="FI122" s="250"/>
      <c r="FJ122" s="250"/>
      <c r="FK122" s="250"/>
      <c r="FL122" s="250"/>
      <c r="FM122" s="250"/>
      <c r="FN122" s="250"/>
      <c r="FO122" s="250"/>
      <c r="FP122" s="250"/>
      <c r="FQ122" s="250"/>
      <c r="FR122" s="250"/>
      <c r="FS122" s="250"/>
      <c r="FT122" s="250"/>
      <c r="FU122" s="250"/>
      <c r="FV122" s="250"/>
      <c r="FW122" s="250"/>
      <c r="FX122" s="250"/>
      <c r="FY122" s="250"/>
      <c r="FZ122" s="250"/>
      <c r="GA122" s="250"/>
      <c r="GB122" s="250"/>
      <c r="GC122" s="250"/>
      <c r="GD122" s="250"/>
      <c r="GE122" s="250"/>
      <c r="GF122" s="250"/>
      <c r="GG122" s="250"/>
      <c r="GH122" s="250"/>
      <c r="GI122" s="250"/>
      <c r="GJ122" s="250"/>
      <c r="GK122" s="250"/>
      <c r="GL122" s="250"/>
      <c r="GM122" s="250"/>
      <c r="GN122" s="250"/>
      <c r="GO122" s="250"/>
      <c r="GP122" s="250"/>
      <c r="GQ122" s="250"/>
      <c r="GR122" s="250"/>
      <c r="GS122" s="250"/>
      <c r="GT122" s="250"/>
      <c r="GU122" s="250"/>
      <c r="GV122" s="250"/>
      <c r="GW122" s="250"/>
      <c r="GX122" s="250"/>
      <c r="GY122" s="250"/>
      <c r="GZ122" s="250"/>
      <c r="HA122" s="250"/>
      <c r="HB122" s="250"/>
      <c r="HC122" s="250"/>
      <c r="HD122" s="250"/>
      <c r="HE122" s="250"/>
      <c r="HF122" s="250"/>
      <c r="HG122" s="250"/>
      <c r="HH122" s="250"/>
      <c r="HI122" s="250"/>
      <c r="HJ122" s="250"/>
      <c r="HK122" s="250"/>
      <c r="HL122" s="250"/>
      <c r="HM122" s="250"/>
      <c r="HN122" s="250"/>
      <c r="HO122" s="250"/>
      <c r="HP122" s="250"/>
      <c r="HQ122" s="250"/>
      <c r="HR122" s="250"/>
      <c r="HS122" s="250"/>
      <c r="HT122" s="250"/>
      <c r="HU122" s="250"/>
      <c r="HV122" s="250"/>
      <c r="HW122" s="250"/>
      <c r="HX122" s="250"/>
      <c r="HY122" s="250"/>
      <c r="HZ122" s="250"/>
      <c r="IA122" s="250"/>
      <c r="IB122" s="250"/>
      <c r="IC122" s="250"/>
      <c r="ID122" s="250"/>
      <c r="IE122" s="250"/>
      <c r="IF122" s="250"/>
      <c r="IG122" s="250"/>
      <c r="IH122" s="250"/>
      <c r="II122" s="250"/>
      <c r="IJ122" s="250"/>
      <c r="IK122" s="250"/>
      <c r="IL122" s="250"/>
      <c r="IM122" s="250"/>
      <c r="IN122" s="250"/>
      <c r="IO122" s="250"/>
      <c r="IP122" s="250"/>
      <c r="IQ122" s="250"/>
      <c r="IR122" s="250"/>
      <c r="IS122" s="250"/>
      <c r="IT122" s="250"/>
      <c r="IU122" s="250"/>
      <c r="IV122" s="250"/>
      <c r="IW122" s="250"/>
      <c r="IX122" s="250"/>
      <c r="IY122" s="250"/>
      <c r="IZ122" s="250"/>
      <c r="JA122" s="250"/>
      <c r="JB122" s="250"/>
      <c r="JC122" s="250"/>
      <c r="JD122" s="250"/>
      <c r="JE122" s="250"/>
      <c r="JF122" s="250"/>
      <c r="JG122" s="250"/>
      <c r="JH122" s="250"/>
    </row>
    <row r="123" spans="1:268" customFormat="1" x14ac:dyDescent="0.25">
      <c r="B123" s="233" t="s">
        <v>10</v>
      </c>
      <c r="C123" s="357">
        <f>'7990NTP-P'!E52-C127-C131</f>
        <v>0</v>
      </c>
      <c r="D123" s="355">
        <f t="shared" ref="D123:D124" si="0">E123+F123+G123</f>
        <v>0</v>
      </c>
      <c r="E123" s="311">
        <f>E15+E18+E20+E23+E26+E29+E32+E35+E37+E40+E43+E46+E49+E52+E55+E58+E61+E64+E66+E69+E72+E75+E78+E81+E96+E99</f>
        <v>0</v>
      </c>
      <c r="F123" s="315">
        <f>E16+E21+E24+E27+E30+E33+E38+E41+E44+E47+E50+E53+E56+E59+E62</f>
        <v>0</v>
      </c>
      <c r="G123" s="315">
        <f>E67+E70+E73+E76+E79+E82+E84+E86+E88+E90+E92+E94+E97+E100</f>
        <v>0</v>
      </c>
      <c r="H123" s="35"/>
      <c r="I123" s="250"/>
      <c r="J123" s="248"/>
      <c r="K123" s="248"/>
      <c r="L123" s="248"/>
      <c r="M123" s="248"/>
      <c r="N123" s="248"/>
      <c r="O123" s="248"/>
      <c r="P123" s="248"/>
      <c r="Q123" s="248"/>
      <c r="R123" s="248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0"/>
      <c r="BI123" s="250"/>
      <c r="BJ123" s="250"/>
      <c r="BK123" s="250"/>
      <c r="BL123" s="250"/>
      <c r="BM123" s="250"/>
      <c r="BN123" s="250"/>
      <c r="BO123" s="250"/>
      <c r="BP123" s="250"/>
      <c r="BQ123" s="250"/>
      <c r="BR123" s="250"/>
      <c r="BS123" s="250"/>
      <c r="BT123" s="250"/>
      <c r="BU123" s="250"/>
      <c r="BV123" s="250"/>
      <c r="BW123" s="250"/>
      <c r="BX123" s="250"/>
      <c r="BY123" s="250"/>
      <c r="BZ123" s="250"/>
      <c r="CA123" s="250"/>
      <c r="CB123" s="250"/>
      <c r="CC123" s="250"/>
      <c r="CD123" s="250"/>
      <c r="CE123" s="250"/>
      <c r="CF123" s="250"/>
      <c r="CG123" s="250"/>
      <c r="CH123" s="250"/>
      <c r="CI123" s="250"/>
      <c r="CJ123" s="250"/>
      <c r="CK123" s="250"/>
      <c r="CL123" s="250"/>
      <c r="CM123" s="250"/>
      <c r="CN123" s="250"/>
      <c r="CO123" s="250"/>
      <c r="CP123" s="250"/>
      <c r="CQ123" s="250"/>
      <c r="CR123" s="250"/>
      <c r="CS123" s="250"/>
      <c r="CT123" s="250"/>
      <c r="CU123" s="250"/>
      <c r="CV123" s="250"/>
      <c r="CW123" s="250"/>
      <c r="CX123" s="250"/>
      <c r="CY123" s="250"/>
      <c r="CZ123" s="250"/>
      <c r="DA123" s="250"/>
      <c r="DB123" s="250"/>
      <c r="DC123" s="250"/>
      <c r="DD123" s="250"/>
      <c r="DE123" s="250"/>
      <c r="DF123" s="250"/>
      <c r="DG123" s="250"/>
      <c r="DH123" s="250"/>
      <c r="DI123" s="250"/>
      <c r="DJ123" s="250"/>
      <c r="DK123" s="250"/>
      <c r="DL123" s="250"/>
      <c r="DM123" s="250"/>
      <c r="DN123" s="250"/>
      <c r="DO123" s="250"/>
      <c r="DP123" s="250"/>
      <c r="DQ123" s="250"/>
      <c r="DR123" s="250"/>
      <c r="DS123" s="250"/>
      <c r="DT123" s="250"/>
      <c r="DU123" s="250"/>
      <c r="DV123" s="250"/>
      <c r="DW123" s="250"/>
      <c r="DX123" s="250"/>
      <c r="DY123" s="250"/>
      <c r="DZ123" s="250"/>
      <c r="EA123" s="250"/>
      <c r="EB123" s="250"/>
      <c r="EC123" s="250"/>
      <c r="ED123" s="250"/>
      <c r="EE123" s="250"/>
      <c r="EF123" s="250"/>
      <c r="EG123" s="250"/>
      <c r="EH123" s="250"/>
      <c r="EI123" s="250"/>
      <c r="EJ123" s="250"/>
      <c r="EK123" s="250"/>
      <c r="EL123" s="250"/>
      <c r="EM123" s="250"/>
      <c r="EN123" s="250"/>
      <c r="EO123" s="250"/>
      <c r="EP123" s="250"/>
      <c r="EQ123" s="250"/>
      <c r="ER123" s="250"/>
      <c r="ES123" s="250"/>
      <c r="ET123" s="250"/>
      <c r="EU123" s="250"/>
      <c r="EV123" s="250"/>
      <c r="EW123" s="250"/>
      <c r="EX123" s="250"/>
      <c r="EY123" s="250"/>
      <c r="EZ123" s="250"/>
      <c r="FA123" s="250"/>
      <c r="FB123" s="250"/>
      <c r="FC123" s="250"/>
      <c r="FD123" s="250"/>
      <c r="FE123" s="250"/>
      <c r="FF123" s="250"/>
      <c r="FG123" s="250"/>
      <c r="FH123" s="250"/>
      <c r="FI123" s="250"/>
      <c r="FJ123" s="250"/>
      <c r="FK123" s="250"/>
      <c r="FL123" s="250"/>
      <c r="FM123" s="250"/>
      <c r="FN123" s="250"/>
      <c r="FO123" s="250"/>
      <c r="FP123" s="250"/>
      <c r="FQ123" s="250"/>
      <c r="FR123" s="250"/>
      <c r="FS123" s="250"/>
      <c r="FT123" s="250"/>
      <c r="FU123" s="250"/>
      <c r="FV123" s="250"/>
      <c r="FW123" s="250"/>
      <c r="FX123" s="250"/>
      <c r="FY123" s="250"/>
      <c r="FZ123" s="250"/>
      <c r="GA123" s="250"/>
      <c r="GB123" s="250"/>
      <c r="GC123" s="250"/>
      <c r="GD123" s="250"/>
      <c r="GE123" s="250"/>
      <c r="GF123" s="250"/>
      <c r="GG123" s="250"/>
      <c r="GH123" s="250"/>
      <c r="GI123" s="250"/>
      <c r="GJ123" s="250"/>
      <c r="GK123" s="250"/>
      <c r="GL123" s="250"/>
      <c r="GM123" s="250"/>
      <c r="GN123" s="250"/>
      <c r="GO123" s="250"/>
      <c r="GP123" s="250"/>
      <c r="GQ123" s="250"/>
      <c r="GR123" s="250"/>
      <c r="GS123" s="250"/>
      <c r="GT123" s="250"/>
      <c r="GU123" s="250"/>
      <c r="GV123" s="250"/>
      <c r="GW123" s="250"/>
      <c r="GX123" s="250"/>
      <c r="GY123" s="250"/>
      <c r="GZ123" s="250"/>
      <c r="HA123" s="250"/>
      <c r="HB123" s="250"/>
      <c r="HC123" s="250"/>
      <c r="HD123" s="250"/>
      <c r="HE123" s="250"/>
      <c r="HF123" s="250"/>
      <c r="HG123" s="250"/>
      <c r="HH123" s="250"/>
      <c r="HI123" s="250"/>
      <c r="HJ123" s="250"/>
      <c r="HK123" s="250"/>
      <c r="HL123" s="250"/>
      <c r="HM123" s="250"/>
      <c r="HN123" s="250"/>
      <c r="HO123" s="250"/>
      <c r="HP123" s="250"/>
      <c r="HQ123" s="250"/>
      <c r="HR123" s="250"/>
      <c r="HS123" s="250"/>
      <c r="HT123" s="250"/>
      <c r="HU123" s="250"/>
      <c r="HV123" s="250"/>
      <c r="HW123" s="250"/>
      <c r="HX123" s="250"/>
      <c r="HY123" s="250"/>
      <c r="HZ123" s="250"/>
      <c r="IA123" s="250"/>
      <c r="IB123" s="250"/>
      <c r="IC123" s="250"/>
      <c r="ID123" s="250"/>
      <c r="IE123" s="250"/>
      <c r="IF123" s="250"/>
      <c r="IG123" s="250"/>
      <c r="IH123" s="250"/>
      <c r="II123" s="250"/>
      <c r="IJ123" s="250"/>
      <c r="IK123" s="250"/>
      <c r="IL123" s="250"/>
      <c r="IM123" s="250"/>
      <c r="IN123" s="250"/>
      <c r="IO123" s="250"/>
      <c r="IP123" s="250"/>
      <c r="IQ123" s="250"/>
      <c r="IR123" s="250"/>
      <c r="IS123" s="250"/>
      <c r="IT123" s="250"/>
      <c r="IU123" s="250"/>
      <c r="IV123" s="250"/>
      <c r="IW123" s="250"/>
      <c r="IX123" s="250"/>
      <c r="IY123" s="250"/>
      <c r="IZ123" s="250"/>
      <c r="JA123" s="250"/>
      <c r="JB123" s="250"/>
      <c r="JC123" s="250"/>
      <c r="JD123" s="250"/>
      <c r="JE123" s="250"/>
      <c r="JF123" s="250"/>
      <c r="JG123" s="250"/>
      <c r="JH123" s="250"/>
    </row>
    <row r="124" spans="1:268" customFormat="1" ht="13.8" thickBot="1" x14ac:dyDescent="0.3">
      <c r="B124" s="233" t="s">
        <v>11</v>
      </c>
      <c r="C124" s="358">
        <f>'7990NTP-P'!E53-C128-C132</f>
        <v>0</v>
      </c>
      <c r="D124" s="359">
        <f t="shared" si="0"/>
        <v>0</v>
      </c>
      <c r="E124" s="312">
        <f>G15+G18+G20+G23+G26+G29+G32+G35+G37+G40+G43+G46+G49+G52+G55+G58+G61+G64+G66+G69+G72+G75+G78+G81+G96+G99</f>
        <v>0</v>
      </c>
      <c r="F124" s="316">
        <f>G16+G21+G24+G27+G30+G33+G38+G41+G44+G47+G50+G53+G56+G59+G62</f>
        <v>0</v>
      </c>
      <c r="G124" s="316">
        <f>G67+G70+G73+G76+G79+G82+G84+G86+G88+G90+G92+G94+G97+G100</f>
        <v>0</v>
      </c>
      <c r="H124" s="35"/>
      <c r="I124" s="250"/>
      <c r="J124" s="248"/>
      <c r="K124" s="248"/>
      <c r="L124" s="248"/>
      <c r="M124" s="248"/>
      <c r="N124" s="248"/>
      <c r="O124" s="248"/>
      <c r="P124" s="248"/>
      <c r="Q124" s="248"/>
      <c r="R124" s="248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0"/>
      <c r="BH124" s="250"/>
      <c r="BI124" s="250"/>
      <c r="BJ124" s="250"/>
      <c r="BK124" s="250"/>
      <c r="BL124" s="250"/>
      <c r="BM124" s="250"/>
      <c r="BN124" s="250"/>
      <c r="BO124" s="250"/>
      <c r="BP124" s="250"/>
      <c r="BQ124" s="250"/>
      <c r="BR124" s="250"/>
      <c r="BS124" s="250"/>
      <c r="BT124" s="250"/>
      <c r="BU124" s="250"/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0"/>
      <c r="CI124" s="250"/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0"/>
      <c r="CU124" s="250"/>
      <c r="CV124" s="250"/>
      <c r="CW124" s="250"/>
      <c r="CX124" s="250"/>
      <c r="CY124" s="250"/>
      <c r="CZ124" s="250"/>
      <c r="DA124" s="250"/>
      <c r="DB124" s="250"/>
      <c r="DC124" s="250"/>
      <c r="DD124" s="250"/>
      <c r="DE124" s="250"/>
      <c r="DF124" s="250"/>
      <c r="DG124" s="250"/>
      <c r="DH124" s="250"/>
      <c r="DI124" s="250"/>
      <c r="DJ124" s="250"/>
      <c r="DK124" s="250"/>
      <c r="DL124" s="250"/>
      <c r="DM124" s="250"/>
      <c r="DN124" s="250"/>
      <c r="DO124" s="250"/>
      <c r="DP124" s="250"/>
      <c r="DQ124" s="250"/>
      <c r="DR124" s="250"/>
      <c r="DS124" s="250"/>
      <c r="DT124" s="250"/>
      <c r="DU124" s="250"/>
      <c r="DV124" s="250"/>
      <c r="DW124" s="250"/>
      <c r="DX124" s="250"/>
      <c r="DY124" s="250"/>
      <c r="DZ124" s="250"/>
      <c r="EA124" s="250"/>
      <c r="EB124" s="250"/>
      <c r="EC124" s="250"/>
      <c r="ED124" s="250"/>
      <c r="EE124" s="250"/>
      <c r="EF124" s="250"/>
      <c r="EG124" s="250"/>
      <c r="EH124" s="250"/>
      <c r="EI124" s="250"/>
      <c r="EJ124" s="250"/>
      <c r="EK124" s="250"/>
      <c r="EL124" s="250"/>
      <c r="EM124" s="250"/>
      <c r="EN124" s="250"/>
      <c r="EO124" s="250"/>
      <c r="EP124" s="250"/>
      <c r="EQ124" s="250"/>
      <c r="ER124" s="250"/>
      <c r="ES124" s="250"/>
      <c r="ET124" s="250"/>
      <c r="EU124" s="250"/>
      <c r="EV124" s="250"/>
      <c r="EW124" s="250"/>
      <c r="EX124" s="250"/>
      <c r="EY124" s="250"/>
      <c r="EZ124" s="250"/>
      <c r="FA124" s="250"/>
      <c r="FB124" s="250"/>
      <c r="FC124" s="250"/>
      <c r="FD124" s="250"/>
      <c r="FE124" s="250"/>
      <c r="FF124" s="250"/>
      <c r="FG124" s="250"/>
      <c r="FH124" s="250"/>
      <c r="FI124" s="250"/>
      <c r="FJ124" s="250"/>
      <c r="FK124" s="250"/>
      <c r="FL124" s="250"/>
      <c r="FM124" s="250"/>
      <c r="FN124" s="250"/>
      <c r="FO124" s="250"/>
      <c r="FP124" s="250"/>
      <c r="FQ124" s="250"/>
      <c r="FR124" s="250"/>
      <c r="FS124" s="250"/>
      <c r="FT124" s="250"/>
      <c r="FU124" s="250"/>
      <c r="FV124" s="250"/>
      <c r="FW124" s="250"/>
      <c r="FX124" s="250"/>
      <c r="FY124" s="250"/>
      <c r="FZ124" s="250"/>
      <c r="GA124" s="250"/>
      <c r="GB124" s="250"/>
      <c r="GC124" s="250"/>
      <c r="GD124" s="250"/>
      <c r="GE124" s="250"/>
      <c r="GF124" s="250"/>
      <c r="GG124" s="250"/>
      <c r="GH124" s="250"/>
      <c r="GI124" s="250"/>
      <c r="GJ124" s="250"/>
      <c r="GK124" s="250"/>
      <c r="GL124" s="250"/>
      <c r="GM124" s="250"/>
      <c r="GN124" s="250"/>
      <c r="GO124" s="250"/>
      <c r="GP124" s="250"/>
      <c r="GQ124" s="250"/>
      <c r="GR124" s="250"/>
      <c r="GS124" s="250"/>
      <c r="GT124" s="250"/>
      <c r="GU124" s="250"/>
      <c r="GV124" s="250"/>
      <c r="GW124" s="250"/>
      <c r="GX124" s="250"/>
      <c r="GY124" s="250"/>
      <c r="GZ124" s="250"/>
      <c r="HA124" s="250"/>
      <c r="HB124" s="250"/>
      <c r="HC124" s="250"/>
      <c r="HD124" s="250"/>
      <c r="HE124" s="250"/>
      <c r="HF124" s="250"/>
      <c r="HG124" s="250"/>
      <c r="HH124" s="250"/>
      <c r="HI124" s="250"/>
      <c r="HJ124" s="250"/>
      <c r="HK124" s="250"/>
      <c r="HL124" s="250"/>
      <c r="HM124" s="250"/>
      <c r="HN124" s="250"/>
      <c r="HO124" s="250"/>
      <c r="HP124" s="250"/>
      <c r="HQ124" s="250"/>
      <c r="HR124" s="250"/>
      <c r="HS124" s="250"/>
      <c r="HT124" s="250"/>
      <c r="HU124" s="250"/>
      <c r="HV124" s="250"/>
      <c r="HW124" s="250"/>
      <c r="HX124" s="250"/>
      <c r="HY124" s="250"/>
      <c r="HZ124" s="250"/>
      <c r="IA124" s="250"/>
      <c r="IB124" s="250"/>
      <c r="IC124" s="250"/>
      <c r="ID124" s="250"/>
      <c r="IE124" s="250"/>
      <c r="IF124" s="250"/>
      <c r="IG124" s="250"/>
      <c r="IH124" s="250"/>
      <c r="II124" s="250"/>
      <c r="IJ124" s="250"/>
      <c r="IK124" s="250"/>
      <c r="IL124" s="250"/>
      <c r="IM124" s="250"/>
      <c r="IN124" s="250"/>
      <c r="IO124" s="250"/>
      <c r="IP124" s="250"/>
      <c r="IQ124" s="250"/>
      <c r="IR124" s="250"/>
      <c r="IS124" s="250"/>
      <c r="IT124" s="250"/>
      <c r="IU124" s="250"/>
      <c r="IV124" s="250"/>
      <c r="IW124" s="250"/>
      <c r="IX124" s="250"/>
      <c r="IY124" s="250"/>
      <c r="IZ124" s="250"/>
      <c r="JA124" s="250"/>
      <c r="JB124" s="250"/>
      <c r="JC124" s="250"/>
      <c r="JD124" s="250"/>
      <c r="JE124" s="250"/>
      <c r="JF124" s="250"/>
      <c r="JG124" s="250"/>
      <c r="JH124" s="250"/>
    </row>
    <row r="125" spans="1:268" customFormat="1" ht="16.2" thickBot="1" x14ac:dyDescent="0.35">
      <c r="B125" s="263" t="s">
        <v>169</v>
      </c>
      <c r="C125" s="363"/>
      <c r="D125" s="364"/>
      <c r="E125" s="365"/>
      <c r="F125" s="364"/>
      <c r="G125" s="366"/>
      <c r="H125" s="6"/>
      <c r="I125" s="250"/>
      <c r="J125" s="248"/>
      <c r="K125" s="248"/>
      <c r="L125" s="248"/>
      <c r="M125" s="248"/>
      <c r="N125" s="248"/>
      <c r="O125" s="248"/>
      <c r="P125" s="248"/>
      <c r="Q125" s="248"/>
      <c r="R125" s="248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  <c r="BP125" s="250"/>
      <c r="BQ125" s="250"/>
      <c r="BR125" s="250"/>
      <c r="BS125" s="250"/>
      <c r="BT125" s="250"/>
      <c r="BU125" s="250"/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0"/>
      <c r="CU125" s="250"/>
      <c r="CV125" s="250"/>
      <c r="CW125" s="250"/>
      <c r="CX125" s="250"/>
      <c r="CY125" s="250"/>
      <c r="CZ125" s="250"/>
      <c r="DA125" s="250"/>
      <c r="DB125" s="250"/>
      <c r="DC125" s="250"/>
      <c r="DD125" s="250"/>
      <c r="DE125" s="250"/>
      <c r="DF125" s="250"/>
      <c r="DG125" s="250"/>
      <c r="DH125" s="250"/>
      <c r="DI125" s="250"/>
      <c r="DJ125" s="250"/>
      <c r="DK125" s="250"/>
      <c r="DL125" s="250"/>
      <c r="DM125" s="250"/>
      <c r="DN125" s="250"/>
      <c r="DO125" s="250"/>
      <c r="DP125" s="250"/>
      <c r="DQ125" s="250"/>
      <c r="DR125" s="250"/>
      <c r="DS125" s="250"/>
      <c r="DT125" s="250"/>
      <c r="DU125" s="250"/>
      <c r="DV125" s="250"/>
      <c r="DW125" s="250"/>
      <c r="DX125" s="250"/>
      <c r="DY125" s="250"/>
      <c r="DZ125" s="250"/>
      <c r="EA125" s="250"/>
      <c r="EB125" s="250"/>
      <c r="EC125" s="250"/>
      <c r="ED125" s="250"/>
      <c r="EE125" s="250"/>
      <c r="EF125" s="250"/>
      <c r="EG125" s="250"/>
      <c r="EH125" s="250"/>
      <c r="EI125" s="250"/>
      <c r="EJ125" s="250"/>
      <c r="EK125" s="250"/>
      <c r="EL125" s="250"/>
      <c r="EM125" s="250"/>
      <c r="EN125" s="250"/>
      <c r="EO125" s="250"/>
      <c r="EP125" s="250"/>
      <c r="EQ125" s="250"/>
      <c r="ER125" s="250"/>
      <c r="ES125" s="250"/>
      <c r="ET125" s="250"/>
      <c r="EU125" s="250"/>
      <c r="EV125" s="250"/>
      <c r="EW125" s="250"/>
      <c r="EX125" s="250"/>
      <c r="EY125" s="250"/>
      <c r="EZ125" s="250"/>
      <c r="FA125" s="250"/>
      <c r="FB125" s="250"/>
      <c r="FC125" s="250"/>
      <c r="FD125" s="250"/>
      <c r="FE125" s="250"/>
      <c r="FF125" s="250"/>
      <c r="FG125" s="250"/>
      <c r="FH125" s="250"/>
      <c r="FI125" s="250"/>
      <c r="FJ125" s="250"/>
      <c r="FK125" s="250"/>
      <c r="FL125" s="250"/>
      <c r="FM125" s="250"/>
      <c r="FN125" s="250"/>
      <c r="FO125" s="250"/>
      <c r="FP125" s="250"/>
      <c r="FQ125" s="250"/>
      <c r="FR125" s="250"/>
      <c r="FS125" s="250"/>
      <c r="FT125" s="250"/>
      <c r="FU125" s="250"/>
      <c r="FV125" s="250"/>
      <c r="FW125" s="250"/>
      <c r="FX125" s="250"/>
      <c r="FY125" s="250"/>
      <c r="FZ125" s="250"/>
      <c r="GA125" s="250"/>
      <c r="GB125" s="250"/>
      <c r="GC125" s="250"/>
      <c r="GD125" s="250"/>
      <c r="GE125" s="250"/>
      <c r="GF125" s="250"/>
      <c r="GG125" s="250"/>
      <c r="GH125" s="250"/>
      <c r="GI125" s="250"/>
      <c r="GJ125" s="250"/>
      <c r="GK125" s="250"/>
      <c r="GL125" s="250"/>
      <c r="GM125" s="250"/>
      <c r="GN125" s="250"/>
      <c r="GO125" s="250"/>
      <c r="GP125" s="250"/>
      <c r="GQ125" s="250"/>
      <c r="GR125" s="250"/>
      <c r="GS125" s="250"/>
      <c r="GT125" s="250"/>
      <c r="GU125" s="250"/>
      <c r="GV125" s="250"/>
      <c r="GW125" s="250"/>
      <c r="GX125" s="250"/>
      <c r="GY125" s="250"/>
      <c r="GZ125" s="250"/>
      <c r="HA125" s="250"/>
      <c r="HB125" s="250"/>
      <c r="HC125" s="250"/>
      <c r="HD125" s="250"/>
      <c r="HE125" s="250"/>
      <c r="HF125" s="250"/>
      <c r="HG125" s="250"/>
      <c r="HH125" s="250"/>
      <c r="HI125" s="250"/>
      <c r="HJ125" s="250"/>
      <c r="HK125" s="250"/>
      <c r="HL125" s="250"/>
      <c r="HM125" s="250"/>
      <c r="HN125" s="250"/>
      <c r="HO125" s="250"/>
      <c r="HP125" s="250"/>
      <c r="HQ125" s="250"/>
      <c r="HR125" s="250"/>
      <c r="HS125" s="250"/>
      <c r="HT125" s="250"/>
      <c r="HU125" s="250"/>
      <c r="HV125" s="250"/>
      <c r="HW125" s="250"/>
      <c r="HX125" s="250"/>
      <c r="HY125" s="250"/>
      <c r="HZ125" s="250"/>
      <c r="IA125" s="250"/>
      <c r="IB125" s="250"/>
      <c r="IC125" s="250"/>
      <c r="ID125" s="250"/>
      <c r="IE125" s="250"/>
      <c r="IF125" s="250"/>
      <c r="IG125" s="250"/>
      <c r="IH125" s="250"/>
      <c r="II125" s="250"/>
      <c r="IJ125" s="250"/>
      <c r="IK125" s="250"/>
      <c r="IL125" s="250"/>
      <c r="IM125" s="250"/>
      <c r="IN125" s="250"/>
      <c r="IO125" s="250"/>
      <c r="IP125" s="250"/>
      <c r="IQ125" s="250"/>
      <c r="IR125" s="250"/>
      <c r="IS125" s="250"/>
      <c r="IT125" s="250"/>
      <c r="IU125" s="250"/>
      <c r="IV125" s="250"/>
      <c r="IW125" s="250"/>
      <c r="IX125" s="250"/>
      <c r="IY125" s="250"/>
      <c r="IZ125" s="250"/>
      <c r="JA125" s="250"/>
      <c r="JB125" s="250"/>
      <c r="JC125" s="250"/>
      <c r="JD125" s="250"/>
      <c r="JE125" s="250"/>
      <c r="JF125" s="250"/>
      <c r="JG125" s="250"/>
      <c r="JH125" s="250"/>
    </row>
    <row r="126" spans="1:268" customFormat="1" x14ac:dyDescent="0.25">
      <c r="B126" s="233" t="s">
        <v>9</v>
      </c>
      <c r="C126" s="360">
        <f>'7990NTP-P'!C51</f>
        <v>0</v>
      </c>
      <c r="D126" s="318">
        <f>+C108</f>
        <v>0</v>
      </c>
      <c r="E126" s="319"/>
      <c r="F126" s="318">
        <f>D126</f>
        <v>0</v>
      </c>
      <c r="G126" s="319"/>
      <c r="H126" s="6"/>
      <c r="I126" s="250"/>
      <c r="J126" s="248"/>
      <c r="K126" s="248"/>
      <c r="L126" s="248"/>
      <c r="M126" s="248"/>
      <c r="N126" s="248"/>
      <c r="O126" s="248"/>
      <c r="P126" s="248"/>
      <c r="Q126" s="248"/>
      <c r="R126" s="248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0"/>
      <c r="BM126" s="250"/>
      <c r="BN126" s="250"/>
      <c r="BO126" s="250"/>
      <c r="BP126" s="250"/>
      <c r="BQ126" s="250"/>
      <c r="BR126" s="250"/>
      <c r="BS126" s="250"/>
      <c r="BT126" s="250"/>
      <c r="BU126" s="250"/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0"/>
      <c r="CI126" s="250"/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0"/>
      <c r="CU126" s="250"/>
      <c r="CV126" s="250"/>
      <c r="CW126" s="250"/>
      <c r="CX126" s="250"/>
      <c r="CY126" s="250"/>
      <c r="CZ126" s="250"/>
      <c r="DA126" s="250"/>
      <c r="DB126" s="250"/>
      <c r="DC126" s="250"/>
      <c r="DD126" s="250"/>
      <c r="DE126" s="250"/>
      <c r="DF126" s="250"/>
      <c r="DG126" s="250"/>
      <c r="DH126" s="250"/>
      <c r="DI126" s="250"/>
      <c r="DJ126" s="250"/>
      <c r="DK126" s="250"/>
      <c r="DL126" s="250"/>
      <c r="DM126" s="250"/>
      <c r="DN126" s="250"/>
      <c r="DO126" s="250"/>
      <c r="DP126" s="250"/>
      <c r="DQ126" s="250"/>
      <c r="DR126" s="250"/>
      <c r="DS126" s="250"/>
      <c r="DT126" s="250"/>
      <c r="DU126" s="250"/>
      <c r="DV126" s="250"/>
      <c r="DW126" s="250"/>
      <c r="DX126" s="250"/>
      <c r="DY126" s="250"/>
      <c r="DZ126" s="250"/>
      <c r="EA126" s="250"/>
      <c r="EB126" s="250"/>
      <c r="EC126" s="250"/>
      <c r="ED126" s="250"/>
      <c r="EE126" s="250"/>
      <c r="EF126" s="250"/>
      <c r="EG126" s="250"/>
      <c r="EH126" s="250"/>
      <c r="EI126" s="250"/>
      <c r="EJ126" s="250"/>
      <c r="EK126" s="250"/>
      <c r="EL126" s="250"/>
      <c r="EM126" s="250"/>
      <c r="EN126" s="250"/>
      <c r="EO126" s="250"/>
      <c r="EP126" s="250"/>
      <c r="EQ126" s="250"/>
      <c r="ER126" s="250"/>
      <c r="ES126" s="250"/>
      <c r="ET126" s="250"/>
      <c r="EU126" s="250"/>
      <c r="EV126" s="250"/>
      <c r="EW126" s="250"/>
      <c r="EX126" s="250"/>
      <c r="EY126" s="250"/>
      <c r="EZ126" s="250"/>
      <c r="FA126" s="250"/>
      <c r="FB126" s="250"/>
      <c r="FC126" s="250"/>
      <c r="FD126" s="250"/>
      <c r="FE126" s="250"/>
      <c r="FF126" s="250"/>
      <c r="FG126" s="250"/>
      <c r="FH126" s="250"/>
      <c r="FI126" s="250"/>
      <c r="FJ126" s="250"/>
      <c r="FK126" s="250"/>
      <c r="FL126" s="250"/>
      <c r="FM126" s="250"/>
      <c r="FN126" s="250"/>
      <c r="FO126" s="250"/>
      <c r="FP126" s="250"/>
      <c r="FQ126" s="250"/>
      <c r="FR126" s="250"/>
      <c r="FS126" s="250"/>
      <c r="FT126" s="250"/>
      <c r="FU126" s="250"/>
      <c r="FV126" s="250"/>
      <c r="FW126" s="250"/>
      <c r="FX126" s="250"/>
      <c r="FY126" s="250"/>
      <c r="FZ126" s="250"/>
      <c r="GA126" s="250"/>
      <c r="GB126" s="250"/>
      <c r="GC126" s="250"/>
      <c r="GD126" s="250"/>
      <c r="GE126" s="250"/>
      <c r="GF126" s="250"/>
      <c r="GG126" s="250"/>
      <c r="GH126" s="250"/>
      <c r="GI126" s="250"/>
      <c r="GJ126" s="250"/>
      <c r="GK126" s="250"/>
      <c r="GL126" s="250"/>
      <c r="GM126" s="250"/>
      <c r="GN126" s="250"/>
      <c r="GO126" s="250"/>
      <c r="GP126" s="250"/>
      <c r="GQ126" s="250"/>
      <c r="GR126" s="250"/>
      <c r="GS126" s="250"/>
      <c r="GT126" s="250"/>
      <c r="GU126" s="250"/>
      <c r="GV126" s="250"/>
      <c r="GW126" s="250"/>
      <c r="GX126" s="250"/>
      <c r="GY126" s="250"/>
      <c r="GZ126" s="250"/>
      <c r="HA126" s="250"/>
      <c r="HB126" s="250"/>
      <c r="HC126" s="250"/>
      <c r="HD126" s="250"/>
      <c r="HE126" s="250"/>
      <c r="HF126" s="250"/>
      <c r="HG126" s="250"/>
      <c r="HH126" s="250"/>
      <c r="HI126" s="250"/>
      <c r="HJ126" s="250"/>
      <c r="HK126" s="250"/>
      <c r="HL126" s="250"/>
      <c r="HM126" s="250"/>
      <c r="HN126" s="250"/>
      <c r="HO126" s="250"/>
      <c r="HP126" s="250"/>
      <c r="HQ126" s="250"/>
      <c r="HR126" s="250"/>
      <c r="HS126" s="250"/>
      <c r="HT126" s="250"/>
      <c r="HU126" s="250"/>
      <c r="HV126" s="250"/>
      <c r="HW126" s="250"/>
      <c r="HX126" s="250"/>
      <c r="HY126" s="250"/>
      <c r="HZ126" s="250"/>
      <c r="IA126" s="250"/>
      <c r="IB126" s="250"/>
      <c r="IC126" s="250"/>
      <c r="ID126" s="250"/>
      <c r="IE126" s="250"/>
      <c r="IF126" s="250"/>
      <c r="IG126" s="250"/>
      <c r="IH126" s="250"/>
      <c r="II126" s="250"/>
      <c r="IJ126" s="250"/>
      <c r="IK126" s="250"/>
      <c r="IL126" s="250"/>
      <c r="IM126" s="250"/>
      <c r="IN126" s="250"/>
      <c r="IO126" s="250"/>
      <c r="IP126" s="250"/>
      <c r="IQ126" s="250"/>
      <c r="IR126" s="250"/>
      <c r="IS126" s="250"/>
      <c r="IT126" s="250"/>
      <c r="IU126" s="250"/>
      <c r="IV126" s="250"/>
      <c r="IW126" s="250"/>
      <c r="IX126" s="250"/>
      <c r="IY126" s="250"/>
      <c r="IZ126" s="250"/>
      <c r="JA126" s="250"/>
      <c r="JB126" s="250"/>
      <c r="JC126" s="250"/>
      <c r="JD126" s="250"/>
      <c r="JE126" s="250"/>
      <c r="JF126" s="250"/>
      <c r="JG126" s="250"/>
      <c r="JH126" s="250"/>
    </row>
    <row r="127" spans="1:268" customFormat="1" x14ac:dyDescent="0.25">
      <c r="B127" s="233" t="s">
        <v>10</v>
      </c>
      <c r="C127" s="357">
        <f>'7990NTP-P'!C52</f>
        <v>0</v>
      </c>
      <c r="D127" s="320">
        <f>+E108</f>
        <v>0</v>
      </c>
      <c r="E127" s="319"/>
      <c r="F127" s="320">
        <f>D127</f>
        <v>0</v>
      </c>
      <c r="G127" s="319"/>
      <c r="I127" s="250"/>
      <c r="J127" s="248"/>
      <c r="K127" s="248"/>
      <c r="L127" s="248"/>
      <c r="M127" s="248"/>
      <c r="N127" s="248"/>
      <c r="O127" s="248"/>
      <c r="P127" s="248"/>
      <c r="Q127" s="248"/>
      <c r="R127" s="248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0"/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0"/>
      <c r="DA127" s="250"/>
      <c r="DB127" s="250"/>
      <c r="DC127" s="250"/>
      <c r="DD127" s="250"/>
      <c r="DE127" s="250"/>
      <c r="DF127" s="250"/>
      <c r="DG127" s="250"/>
      <c r="DH127" s="250"/>
      <c r="DI127" s="250"/>
      <c r="DJ127" s="250"/>
      <c r="DK127" s="250"/>
      <c r="DL127" s="250"/>
      <c r="DM127" s="250"/>
      <c r="DN127" s="250"/>
      <c r="DO127" s="250"/>
      <c r="DP127" s="250"/>
      <c r="DQ127" s="250"/>
      <c r="DR127" s="250"/>
      <c r="DS127" s="250"/>
      <c r="DT127" s="250"/>
      <c r="DU127" s="250"/>
      <c r="DV127" s="250"/>
      <c r="DW127" s="250"/>
      <c r="DX127" s="250"/>
      <c r="DY127" s="250"/>
      <c r="DZ127" s="250"/>
      <c r="EA127" s="250"/>
      <c r="EB127" s="250"/>
      <c r="EC127" s="250"/>
      <c r="ED127" s="250"/>
      <c r="EE127" s="250"/>
      <c r="EF127" s="250"/>
      <c r="EG127" s="250"/>
      <c r="EH127" s="250"/>
      <c r="EI127" s="250"/>
      <c r="EJ127" s="250"/>
      <c r="EK127" s="250"/>
      <c r="EL127" s="250"/>
      <c r="EM127" s="250"/>
      <c r="EN127" s="250"/>
      <c r="EO127" s="250"/>
      <c r="EP127" s="250"/>
      <c r="EQ127" s="250"/>
      <c r="ER127" s="250"/>
      <c r="ES127" s="250"/>
      <c r="ET127" s="250"/>
      <c r="EU127" s="250"/>
      <c r="EV127" s="250"/>
      <c r="EW127" s="250"/>
      <c r="EX127" s="250"/>
      <c r="EY127" s="250"/>
      <c r="EZ127" s="250"/>
      <c r="FA127" s="250"/>
      <c r="FB127" s="250"/>
      <c r="FC127" s="250"/>
      <c r="FD127" s="250"/>
      <c r="FE127" s="250"/>
      <c r="FF127" s="250"/>
      <c r="FG127" s="250"/>
      <c r="FH127" s="250"/>
      <c r="FI127" s="250"/>
      <c r="FJ127" s="250"/>
      <c r="FK127" s="250"/>
      <c r="FL127" s="250"/>
      <c r="FM127" s="250"/>
      <c r="FN127" s="250"/>
      <c r="FO127" s="250"/>
      <c r="FP127" s="250"/>
      <c r="FQ127" s="250"/>
      <c r="FR127" s="250"/>
      <c r="FS127" s="250"/>
      <c r="FT127" s="250"/>
      <c r="FU127" s="250"/>
      <c r="FV127" s="250"/>
      <c r="FW127" s="250"/>
      <c r="FX127" s="250"/>
      <c r="FY127" s="250"/>
      <c r="FZ127" s="250"/>
      <c r="GA127" s="250"/>
      <c r="GB127" s="250"/>
      <c r="GC127" s="250"/>
      <c r="GD127" s="250"/>
      <c r="GE127" s="250"/>
      <c r="GF127" s="250"/>
      <c r="GG127" s="250"/>
      <c r="GH127" s="250"/>
      <c r="GI127" s="250"/>
      <c r="GJ127" s="250"/>
      <c r="GK127" s="250"/>
      <c r="GL127" s="250"/>
      <c r="GM127" s="250"/>
      <c r="GN127" s="250"/>
      <c r="GO127" s="250"/>
      <c r="GP127" s="250"/>
      <c r="GQ127" s="250"/>
      <c r="GR127" s="250"/>
      <c r="GS127" s="250"/>
      <c r="GT127" s="250"/>
      <c r="GU127" s="250"/>
      <c r="GV127" s="250"/>
      <c r="GW127" s="250"/>
      <c r="GX127" s="250"/>
      <c r="GY127" s="250"/>
      <c r="GZ127" s="250"/>
      <c r="HA127" s="250"/>
      <c r="HB127" s="250"/>
      <c r="HC127" s="250"/>
      <c r="HD127" s="250"/>
      <c r="HE127" s="250"/>
      <c r="HF127" s="250"/>
      <c r="HG127" s="250"/>
      <c r="HH127" s="250"/>
      <c r="HI127" s="250"/>
      <c r="HJ127" s="250"/>
      <c r="HK127" s="250"/>
      <c r="HL127" s="250"/>
      <c r="HM127" s="250"/>
      <c r="HN127" s="250"/>
      <c r="HO127" s="250"/>
      <c r="HP127" s="250"/>
      <c r="HQ127" s="250"/>
      <c r="HR127" s="250"/>
      <c r="HS127" s="250"/>
      <c r="HT127" s="250"/>
      <c r="HU127" s="250"/>
      <c r="HV127" s="250"/>
      <c r="HW127" s="250"/>
      <c r="HX127" s="250"/>
      <c r="HY127" s="250"/>
      <c r="HZ127" s="250"/>
      <c r="IA127" s="250"/>
      <c r="IB127" s="250"/>
      <c r="IC127" s="250"/>
      <c r="ID127" s="250"/>
      <c r="IE127" s="250"/>
      <c r="IF127" s="250"/>
      <c r="IG127" s="250"/>
      <c r="IH127" s="250"/>
      <c r="II127" s="250"/>
      <c r="IJ127" s="250"/>
      <c r="IK127" s="250"/>
      <c r="IL127" s="250"/>
      <c r="IM127" s="250"/>
      <c r="IN127" s="250"/>
      <c r="IO127" s="250"/>
      <c r="IP127" s="250"/>
      <c r="IQ127" s="250"/>
      <c r="IR127" s="250"/>
      <c r="IS127" s="250"/>
      <c r="IT127" s="250"/>
      <c r="IU127" s="250"/>
      <c r="IV127" s="250"/>
      <c r="IW127" s="250"/>
      <c r="IX127" s="250"/>
      <c r="IY127" s="250"/>
      <c r="IZ127" s="250"/>
      <c r="JA127" s="250"/>
      <c r="JB127" s="250"/>
      <c r="JC127" s="250"/>
      <c r="JD127" s="250"/>
      <c r="JE127" s="250"/>
      <c r="JF127" s="250"/>
      <c r="JG127" s="250"/>
      <c r="JH127" s="250"/>
    </row>
    <row r="128" spans="1:268" customFormat="1" ht="13.8" thickBot="1" x14ac:dyDescent="0.3">
      <c r="B128" s="233" t="s">
        <v>11</v>
      </c>
      <c r="C128" s="358">
        <f>'7990NTP-P'!C53</f>
        <v>0</v>
      </c>
      <c r="D128" s="322">
        <f>+G108</f>
        <v>0</v>
      </c>
      <c r="E128" s="319"/>
      <c r="F128" s="322">
        <f>D128</f>
        <v>0</v>
      </c>
      <c r="G128" s="319"/>
      <c r="I128" s="250"/>
      <c r="J128" s="248"/>
      <c r="K128" s="248"/>
      <c r="L128" s="248"/>
      <c r="M128" s="248"/>
      <c r="N128" s="248"/>
      <c r="O128" s="248"/>
      <c r="P128" s="248"/>
      <c r="Q128" s="248"/>
      <c r="R128" s="248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DC128" s="250"/>
      <c r="DD128" s="250"/>
      <c r="DE128" s="250"/>
      <c r="DF128" s="250"/>
      <c r="DG128" s="250"/>
      <c r="DH128" s="250"/>
      <c r="DI128" s="250"/>
      <c r="DJ128" s="250"/>
      <c r="DK128" s="250"/>
      <c r="DL128" s="250"/>
      <c r="DM128" s="250"/>
      <c r="DN128" s="250"/>
      <c r="DO128" s="250"/>
      <c r="DP128" s="250"/>
      <c r="DQ128" s="250"/>
      <c r="DR128" s="250"/>
      <c r="DS128" s="250"/>
      <c r="DT128" s="250"/>
      <c r="DU128" s="250"/>
      <c r="DV128" s="250"/>
      <c r="DW128" s="250"/>
      <c r="DX128" s="250"/>
      <c r="DY128" s="250"/>
      <c r="DZ128" s="250"/>
      <c r="EA128" s="250"/>
      <c r="EB128" s="250"/>
      <c r="EC128" s="250"/>
      <c r="ED128" s="250"/>
      <c r="EE128" s="250"/>
      <c r="EF128" s="250"/>
      <c r="EG128" s="250"/>
      <c r="EH128" s="250"/>
      <c r="EI128" s="250"/>
      <c r="EJ128" s="250"/>
      <c r="EK128" s="250"/>
      <c r="EL128" s="250"/>
      <c r="EM128" s="250"/>
      <c r="EN128" s="250"/>
      <c r="EO128" s="250"/>
      <c r="EP128" s="250"/>
      <c r="EQ128" s="250"/>
      <c r="ER128" s="250"/>
      <c r="ES128" s="250"/>
      <c r="ET128" s="250"/>
      <c r="EU128" s="250"/>
      <c r="EV128" s="250"/>
      <c r="EW128" s="250"/>
      <c r="EX128" s="250"/>
      <c r="EY128" s="250"/>
      <c r="EZ128" s="250"/>
      <c r="FA128" s="250"/>
      <c r="FB128" s="250"/>
      <c r="FC128" s="250"/>
      <c r="FD128" s="250"/>
      <c r="FE128" s="250"/>
      <c r="FF128" s="250"/>
      <c r="FG128" s="250"/>
      <c r="FH128" s="250"/>
      <c r="FI128" s="250"/>
      <c r="FJ128" s="250"/>
      <c r="FK128" s="250"/>
      <c r="FL128" s="250"/>
      <c r="FM128" s="250"/>
      <c r="FN128" s="250"/>
      <c r="FO128" s="250"/>
      <c r="FP128" s="250"/>
      <c r="FQ128" s="250"/>
      <c r="FR128" s="250"/>
      <c r="FS128" s="250"/>
      <c r="FT128" s="250"/>
      <c r="FU128" s="250"/>
      <c r="FV128" s="250"/>
      <c r="FW128" s="250"/>
      <c r="FX128" s="250"/>
      <c r="FY128" s="250"/>
      <c r="FZ128" s="250"/>
      <c r="GA128" s="250"/>
      <c r="GB128" s="250"/>
      <c r="GC128" s="250"/>
      <c r="GD128" s="250"/>
      <c r="GE128" s="250"/>
      <c r="GF128" s="250"/>
      <c r="GG128" s="250"/>
      <c r="GH128" s="250"/>
      <c r="GI128" s="250"/>
      <c r="GJ128" s="250"/>
      <c r="GK128" s="250"/>
      <c r="GL128" s="250"/>
      <c r="GM128" s="250"/>
      <c r="GN128" s="250"/>
      <c r="GO128" s="250"/>
      <c r="GP128" s="250"/>
      <c r="GQ128" s="250"/>
      <c r="GR128" s="250"/>
      <c r="GS128" s="250"/>
      <c r="GT128" s="250"/>
      <c r="GU128" s="250"/>
      <c r="GV128" s="250"/>
      <c r="GW128" s="250"/>
      <c r="GX128" s="250"/>
      <c r="GY128" s="250"/>
      <c r="GZ128" s="250"/>
      <c r="HA128" s="250"/>
      <c r="HB128" s="250"/>
      <c r="HC128" s="250"/>
      <c r="HD128" s="250"/>
      <c r="HE128" s="250"/>
      <c r="HF128" s="250"/>
      <c r="HG128" s="250"/>
      <c r="HH128" s="250"/>
      <c r="HI128" s="250"/>
      <c r="HJ128" s="250"/>
      <c r="HK128" s="250"/>
      <c r="HL128" s="250"/>
      <c r="HM128" s="250"/>
      <c r="HN128" s="250"/>
      <c r="HO128" s="250"/>
      <c r="HP128" s="250"/>
      <c r="HQ128" s="250"/>
      <c r="HR128" s="250"/>
      <c r="HS128" s="250"/>
      <c r="HT128" s="250"/>
      <c r="HU128" s="250"/>
      <c r="HV128" s="250"/>
      <c r="HW128" s="250"/>
      <c r="HX128" s="250"/>
      <c r="HY128" s="250"/>
      <c r="HZ128" s="250"/>
      <c r="IA128" s="250"/>
      <c r="IB128" s="250"/>
      <c r="IC128" s="250"/>
      <c r="ID128" s="250"/>
      <c r="IE128" s="250"/>
      <c r="IF128" s="250"/>
      <c r="IG128" s="250"/>
      <c r="IH128" s="250"/>
      <c r="II128" s="250"/>
      <c r="IJ128" s="250"/>
      <c r="IK128" s="250"/>
      <c r="IL128" s="250"/>
      <c r="IM128" s="250"/>
      <c r="IN128" s="250"/>
      <c r="IO128" s="250"/>
      <c r="IP128" s="250"/>
      <c r="IQ128" s="250"/>
      <c r="IR128" s="250"/>
      <c r="IS128" s="250"/>
      <c r="IT128" s="250"/>
      <c r="IU128" s="250"/>
      <c r="IV128" s="250"/>
      <c r="IW128" s="250"/>
      <c r="IX128" s="250"/>
      <c r="IY128" s="250"/>
      <c r="IZ128" s="250"/>
      <c r="JA128" s="250"/>
      <c r="JB128" s="250"/>
      <c r="JC128" s="250"/>
      <c r="JD128" s="250"/>
      <c r="JE128" s="250"/>
      <c r="JF128" s="250"/>
      <c r="JG128" s="250"/>
      <c r="JH128" s="250"/>
    </row>
    <row r="129" spans="1:268" customFormat="1" ht="16.2" thickBot="1" x14ac:dyDescent="0.35">
      <c r="B129" s="263" t="s">
        <v>170</v>
      </c>
      <c r="C129" s="363"/>
      <c r="D129" s="364"/>
      <c r="E129" s="365"/>
      <c r="F129" s="364"/>
      <c r="G129" s="366"/>
      <c r="H129" s="6"/>
      <c r="I129" s="250"/>
      <c r="J129" s="248"/>
      <c r="K129" s="248"/>
      <c r="L129" s="248"/>
      <c r="M129" s="248"/>
      <c r="N129" s="248"/>
      <c r="O129" s="248"/>
      <c r="P129" s="248"/>
      <c r="Q129" s="248"/>
      <c r="R129" s="248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DC129" s="250"/>
      <c r="DD129" s="250"/>
      <c r="DE129" s="250"/>
      <c r="DF129" s="250"/>
      <c r="DG129" s="250"/>
      <c r="DH129" s="250"/>
      <c r="DI129" s="250"/>
      <c r="DJ129" s="250"/>
      <c r="DK129" s="250"/>
      <c r="DL129" s="250"/>
      <c r="DM129" s="250"/>
      <c r="DN129" s="250"/>
      <c r="DO129" s="250"/>
      <c r="DP129" s="250"/>
      <c r="DQ129" s="250"/>
      <c r="DR129" s="250"/>
      <c r="DS129" s="250"/>
      <c r="DT129" s="250"/>
      <c r="DU129" s="250"/>
      <c r="DV129" s="250"/>
      <c r="DW129" s="250"/>
      <c r="DX129" s="250"/>
      <c r="DY129" s="250"/>
      <c r="DZ129" s="250"/>
      <c r="EA129" s="250"/>
      <c r="EB129" s="250"/>
      <c r="EC129" s="250"/>
      <c r="ED129" s="250"/>
      <c r="EE129" s="250"/>
      <c r="EF129" s="250"/>
      <c r="EG129" s="250"/>
      <c r="EH129" s="250"/>
      <c r="EI129" s="250"/>
      <c r="EJ129" s="250"/>
      <c r="EK129" s="250"/>
      <c r="EL129" s="250"/>
      <c r="EM129" s="250"/>
      <c r="EN129" s="250"/>
      <c r="EO129" s="250"/>
      <c r="EP129" s="250"/>
      <c r="EQ129" s="250"/>
      <c r="ER129" s="250"/>
      <c r="ES129" s="250"/>
      <c r="ET129" s="250"/>
      <c r="EU129" s="250"/>
      <c r="EV129" s="250"/>
      <c r="EW129" s="250"/>
      <c r="EX129" s="250"/>
      <c r="EY129" s="250"/>
      <c r="EZ129" s="250"/>
      <c r="FA129" s="250"/>
      <c r="FB129" s="250"/>
      <c r="FC129" s="250"/>
      <c r="FD129" s="250"/>
      <c r="FE129" s="250"/>
      <c r="FF129" s="250"/>
      <c r="FG129" s="250"/>
      <c r="FH129" s="250"/>
      <c r="FI129" s="250"/>
      <c r="FJ129" s="250"/>
      <c r="FK129" s="250"/>
      <c r="FL129" s="250"/>
      <c r="FM129" s="250"/>
      <c r="FN129" s="250"/>
      <c r="FO129" s="250"/>
      <c r="FP129" s="250"/>
      <c r="FQ129" s="250"/>
      <c r="FR129" s="250"/>
      <c r="FS129" s="250"/>
      <c r="FT129" s="250"/>
      <c r="FU129" s="250"/>
      <c r="FV129" s="250"/>
      <c r="FW129" s="250"/>
      <c r="FX129" s="250"/>
      <c r="FY129" s="250"/>
      <c r="FZ129" s="250"/>
      <c r="GA129" s="250"/>
      <c r="GB129" s="250"/>
      <c r="GC129" s="250"/>
      <c r="GD129" s="250"/>
      <c r="GE129" s="250"/>
      <c r="GF129" s="250"/>
      <c r="GG129" s="250"/>
      <c r="GH129" s="250"/>
      <c r="GI129" s="250"/>
      <c r="GJ129" s="250"/>
      <c r="GK129" s="250"/>
      <c r="GL129" s="250"/>
      <c r="GM129" s="250"/>
      <c r="GN129" s="250"/>
      <c r="GO129" s="250"/>
      <c r="GP129" s="250"/>
      <c r="GQ129" s="250"/>
      <c r="GR129" s="250"/>
      <c r="GS129" s="250"/>
      <c r="GT129" s="250"/>
      <c r="GU129" s="250"/>
      <c r="GV129" s="250"/>
      <c r="GW129" s="250"/>
      <c r="GX129" s="250"/>
      <c r="GY129" s="250"/>
      <c r="GZ129" s="250"/>
      <c r="HA129" s="250"/>
      <c r="HB129" s="250"/>
      <c r="HC129" s="250"/>
      <c r="HD129" s="250"/>
      <c r="HE129" s="250"/>
      <c r="HF129" s="250"/>
      <c r="HG129" s="250"/>
      <c r="HH129" s="250"/>
      <c r="HI129" s="250"/>
      <c r="HJ129" s="250"/>
      <c r="HK129" s="250"/>
      <c r="HL129" s="250"/>
      <c r="HM129" s="250"/>
      <c r="HN129" s="250"/>
      <c r="HO129" s="250"/>
      <c r="HP129" s="250"/>
      <c r="HQ129" s="250"/>
      <c r="HR129" s="250"/>
      <c r="HS129" s="250"/>
      <c r="HT129" s="250"/>
      <c r="HU129" s="250"/>
      <c r="HV129" s="250"/>
      <c r="HW129" s="250"/>
      <c r="HX129" s="250"/>
      <c r="HY129" s="250"/>
      <c r="HZ129" s="250"/>
      <c r="IA129" s="250"/>
      <c r="IB129" s="250"/>
      <c r="IC129" s="250"/>
      <c r="ID129" s="250"/>
      <c r="IE129" s="250"/>
      <c r="IF129" s="250"/>
      <c r="IG129" s="250"/>
      <c r="IH129" s="250"/>
      <c r="II129" s="250"/>
      <c r="IJ129" s="250"/>
      <c r="IK129" s="250"/>
      <c r="IL129" s="250"/>
      <c r="IM129" s="250"/>
      <c r="IN129" s="250"/>
      <c r="IO129" s="250"/>
      <c r="IP129" s="250"/>
      <c r="IQ129" s="250"/>
      <c r="IR129" s="250"/>
      <c r="IS129" s="250"/>
      <c r="IT129" s="250"/>
      <c r="IU129" s="250"/>
      <c r="IV129" s="250"/>
      <c r="IW129" s="250"/>
      <c r="IX129" s="250"/>
      <c r="IY129" s="250"/>
      <c r="IZ129" s="250"/>
      <c r="JA129" s="250"/>
      <c r="JB129" s="250"/>
      <c r="JC129" s="250"/>
      <c r="JD129" s="250"/>
      <c r="JE129" s="250"/>
      <c r="JF129" s="250"/>
      <c r="JG129" s="250"/>
      <c r="JH129" s="250"/>
    </row>
    <row r="130" spans="1:268" customFormat="1" x14ac:dyDescent="0.25">
      <c r="B130" s="233" t="s">
        <v>9</v>
      </c>
      <c r="C130" s="360">
        <f>'7990NTP-P'!D51</f>
        <v>0</v>
      </c>
      <c r="D130" s="323">
        <f>+C114</f>
        <v>0</v>
      </c>
      <c r="E130" s="319"/>
      <c r="F130" s="323">
        <f>D130</f>
        <v>0</v>
      </c>
      <c r="G130" s="319"/>
      <c r="H130" s="6"/>
      <c r="I130" s="250"/>
      <c r="J130" s="248"/>
      <c r="K130" s="248"/>
      <c r="L130" s="248"/>
      <c r="M130" s="248"/>
      <c r="N130" s="248"/>
      <c r="O130" s="248"/>
      <c r="P130" s="248"/>
      <c r="Q130" s="248"/>
      <c r="R130" s="248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250"/>
      <c r="CV130" s="250"/>
      <c r="CW130" s="250"/>
      <c r="CX130" s="250"/>
      <c r="CY130" s="250"/>
      <c r="CZ130" s="250"/>
      <c r="DA130" s="250"/>
      <c r="DB130" s="250"/>
      <c r="DC130" s="250"/>
      <c r="DD130" s="250"/>
      <c r="DE130" s="250"/>
      <c r="DF130" s="250"/>
      <c r="DG130" s="250"/>
      <c r="DH130" s="250"/>
      <c r="DI130" s="250"/>
      <c r="DJ130" s="250"/>
      <c r="DK130" s="250"/>
      <c r="DL130" s="250"/>
      <c r="DM130" s="250"/>
      <c r="DN130" s="250"/>
      <c r="DO130" s="250"/>
      <c r="DP130" s="250"/>
      <c r="DQ130" s="250"/>
      <c r="DR130" s="250"/>
      <c r="DS130" s="250"/>
      <c r="DT130" s="250"/>
      <c r="DU130" s="250"/>
      <c r="DV130" s="250"/>
      <c r="DW130" s="250"/>
      <c r="DX130" s="250"/>
      <c r="DY130" s="250"/>
      <c r="DZ130" s="250"/>
      <c r="EA130" s="250"/>
      <c r="EB130" s="250"/>
      <c r="EC130" s="250"/>
      <c r="ED130" s="250"/>
      <c r="EE130" s="250"/>
      <c r="EF130" s="250"/>
      <c r="EG130" s="250"/>
      <c r="EH130" s="250"/>
      <c r="EI130" s="250"/>
      <c r="EJ130" s="250"/>
      <c r="EK130" s="250"/>
      <c r="EL130" s="250"/>
      <c r="EM130" s="250"/>
      <c r="EN130" s="250"/>
      <c r="EO130" s="250"/>
      <c r="EP130" s="250"/>
      <c r="EQ130" s="250"/>
      <c r="ER130" s="250"/>
      <c r="ES130" s="250"/>
      <c r="ET130" s="250"/>
      <c r="EU130" s="250"/>
      <c r="EV130" s="250"/>
      <c r="EW130" s="250"/>
      <c r="EX130" s="250"/>
      <c r="EY130" s="250"/>
      <c r="EZ130" s="250"/>
      <c r="FA130" s="250"/>
      <c r="FB130" s="250"/>
      <c r="FC130" s="250"/>
      <c r="FD130" s="250"/>
      <c r="FE130" s="250"/>
      <c r="FF130" s="250"/>
      <c r="FG130" s="250"/>
      <c r="FH130" s="250"/>
      <c r="FI130" s="250"/>
      <c r="FJ130" s="250"/>
      <c r="FK130" s="250"/>
      <c r="FL130" s="250"/>
      <c r="FM130" s="250"/>
      <c r="FN130" s="250"/>
      <c r="FO130" s="250"/>
      <c r="FP130" s="250"/>
      <c r="FQ130" s="250"/>
      <c r="FR130" s="250"/>
      <c r="FS130" s="250"/>
      <c r="FT130" s="250"/>
      <c r="FU130" s="250"/>
      <c r="FV130" s="250"/>
      <c r="FW130" s="250"/>
      <c r="FX130" s="250"/>
      <c r="FY130" s="250"/>
      <c r="FZ130" s="250"/>
      <c r="GA130" s="250"/>
      <c r="GB130" s="250"/>
      <c r="GC130" s="250"/>
      <c r="GD130" s="250"/>
      <c r="GE130" s="250"/>
      <c r="GF130" s="250"/>
      <c r="GG130" s="250"/>
      <c r="GH130" s="250"/>
      <c r="GI130" s="250"/>
      <c r="GJ130" s="250"/>
      <c r="GK130" s="250"/>
      <c r="GL130" s="250"/>
      <c r="GM130" s="250"/>
      <c r="GN130" s="250"/>
      <c r="GO130" s="250"/>
      <c r="GP130" s="250"/>
      <c r="GQ130" s="250"/>
      <c r="GR130" s="250"/>
      <c r="GS130" s="250"/>
      <c r="GT130" s="250"/>
      <c r="GU130" s="250"/>
      <c r="GV130" s="250"/>
      <c r="GW130" s="250"/>
      <c r="GX130" s="250"/>
      <c r="GY130" s="250"/>
      <c r="GZ130" s="250"/>
      <c r="HA130" s="250"/>
      <c r="HB130" s="250"/>
      <c r="HC130" s="250"/>
      <c r="HD130" s="250"/>
      <c r="HE130" s="250"/>
      <c r="HF130" s="250"/>
      <c r="HG130" s="250"/>
      <c r="HH130" s="250"/>
      <c r="HI130" s="250"/>
      <c r="HJ130" s="250"/>
      <c r="HK130" s="250"/>
      <c r="HL130" s="250"/>
      <c r="HM130" s="250"/>
      <c r="HN130" s="250"/>
      <c r="HO130" s="250"/>
      <c r="HP130" s="250"/>
      <c r="HQ130" s="250"/>
      <c r="HR130" s="250"/>
      <c r="HS130" s="250"/>
      <c r="HT130" s="250"/>
      <c r="HU130" s="250"/>
      <c r="HV130" s="250"/>
      <c r="HW130" s="250"/>
      <c r="HX130" s="250"/>
      <c r="HY130" s="250"/>
      <c r="HZ130" s="250"/>
      <c r="IA130" s="250"/>
      <c r="IB130" s="250"/>
      <c r="IC130" s="250"/>
      <c r="ID130" s="250"/>
      <c r="IE130" s="250"/>
      <c r="IF130" s="250"/>
      <c r="IG130" s="250"/>
      <c r="IH130" s="250"/>
      <c r="II130" s="250"/>
      <c r="IJ130" s="250"/>
      <c r="IK130" s="250"/>
      <c r="IL130" s="250"/>
      <c r="IM130" s="250"/>
      <c r="IN130" s="250"/>
      <c r="IO130" s="250"/>
      <c r="IP130" s="250"/>
      <c r="IQ130" s="250"/>
      <c r="IR130" s="250"/>
      <c r="IS130" s="250"/>
      <c r="IT130" s="250"/>
      <c r="IU130" s="250"/>
      <c r="IV130" s="250"/>
      <c r="IW130" s="250"/>
      <c r="IX130" s="250"/>
      <c r="IY130" s="250"/>
      <c r="IZ130" s="250"/>
      <c r="JA130" s="250"/>
      <c r="JB130" s="250"/>
      <c r="JC130" s="250"/>
      <c r="JD130" s="250"/>
      <c r="JE130" s="250"/>
      <c r="JF130" s="250"/>
      <c r="JG130" s="250"/>
      <c r="JH130" s="250"/>
    </row>
    <row r="131" spans="1:268" customFormat="1" ht="13.8" thickBot="1" x14ac:dyDescent="0.3">
      <c r="B131" s="234" t="s">
        <v>10</v>
      </c>
      <c r="C131" s="357">
        <f>'7990NTP-P'!D52</f>
        <v>0</v>
      </c>
      <c r="D131" s="325">
        <f>+E114</f>
        <v>0</v>
      </c>
      <c r="E131" s="319"/>
      <c r="F131" s="324">
        <f>D131</f>
        <v>0</v>
      </c>
      <c r="G131" s="319"/>
      <c r="I131" s="250"/>
      <c r="J131" s="248"/>
      <c r="K131" s="248"/>
      <c r="L131" s="248"/>
      <c r="M131" s="248"/>
      <c r="N131" s="248"/>
      <c r="O131" s="248"/>
      <c r="P131" s="248"/>
      <c r="Q131" s="248"/>
      <c r="R131" s="248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250"/>
      <c r="BD131" s="250"/>
      <c r="BE131" s="250"/>
      <c r="BF131" s="250"/>
      <c r="BG131" s="250"/>
      <c r="BH131" s="250"/>
      <c r="BI131" s="250"/>
      <c r="BJ131" s="250"/>
      <c r="BK131" s="250"/>
      <c r="BL131" s="250"/>
      <c r="BM131" s="250"/>
      <c r="BN131" s="250"/>
      <c r="BO131" s="250"/>
      <c r="BP131" s="250"/>
      <c r="BQ131" s="250"/>
      <c r="BR131" s="250"/>
      <c r="BS131" s="250"/>
      <c r="BT131" s="250"/>
      <c r="BU131" s="250"/>
      <c r="BV131" s="250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0"/>
      <c r="CI131" s="250"/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0"/>
      <c r="CU131" s="250"/>
      <c r="CV131" s="250"/>
      <c r="CW131" s="250"/>
      <c r="CX131" s="250"/>
      <c r="CY131" s="250"/>
      <c r="CZ131" s="250"/>
      <c r="DA131" s="250"/>
      <c r="DB131" s="250"/>
      <c r="DC131" s="250"/>
      <c r="DD131" s="250"/>
      <c r="DE131" s="250"/>
      <c r="DF131" s="250"/>
      <c r="DG131" s="250"/>
      <c r="DH131" s="250"/>
      <c r="DI131" s="250"/>
      <c r="DJ131" s="250"/>
      <c r="DK131" s="250"/>
      <c r="DL131" s="250"/>
      <c r="DM131" s="250"/>
      <c r="DN131" s="250"/>
      <c r="DO131" s="250"/>
      <c r="DP131" s="250"/>
      <c r="DQ131" s="250"/>
      <c r="DR131" s="250"/>
      <c r="DS131" s="250"/>
      <c r="DT131" s="250"/>
      <c r="DU131" s="250"/>
      <c r="DV131" s="250"/>
      <c r="DW131" s="250"/>
      <c r="DX131" s="250"/>
      <c r="DY131" s="250"/>
      <c r="DZ131" s="250"/>
      <c r="EA131" s="250"/>
      <c r="EB131" s="250"/>
      <c r="EC131" s="250"/>
      <c r="ED131" s="250"/>
      <c r="EE131" s="250"/>
      <c r="EF131" s="250"/>
      <c r="EG131" s="250"/>
      <c r="EH131" s="250"/>
      <c r="EI131" s="250"/>
      <c r="EJ131" s="250"/>
      <c r="EK131" s="250"/>
      <c r="EL131" s="250"/>
      <c r="EM131" s="250"/>
      <c r="EN131" s="250"/>
      <c r="EO131" s="250"/>
      <c r="EP131" s="250"/>
      <c r="EQ131" s="250"/>
      <c r="ER131" s="250"/>
      <c r="ES131" s="250"/>
      <c r="ET131" s="250"/>
      <c r="EU131" s="250"/>
      <c r="EV131" s="250"/>
      <c r="EW131" s="250"/>
      <c r="EX131" s="250"/>
      <c r="EY131" s="250"/>
      <c r="EZ131" s="250"/>
      <c r="FA131" s="250"/>
      <c r="FB131" s="250"/>
      <c r="FC131" s="250"/>
      <c r="FD131" s="250"/>
      <c r="FE131" s="250"/>
      <c r="FF131" s="250"/>
      <c r="FG131" s="250"/>
      <c r="FH131" s="250"/>
      <c r="FI131" s="250"/>
      <c r="FJ131" s="250"/>
      <c r="FK131" s="250"/>
      <c r="FL131" s="250"/>
      <c r="FM131" s="250"/>
      <c r="FN131" s="250"/>
      <c r="FO131" s="250"/>
      <c r="FP131" s="250"/>
      <c r="FQ131" s="250"/>
      <c r="FR131" s="250"/>
      <c r="FS131" s="250"/>
      <c r="FT131" s="250"/>
      <c r="FU131" s="250"/>
      <c r="FV131" s="250"/>
      <c r="FW131" s="250"/>
      <c r="FX131" s="250"/>
      <c r="FY131" s="250"/>
      <c r="FZ131" s="250"/>
      <c r="GA131" s="250"/>
      <c r="GB131" s="250"/>
      <c r="GC131" s="250"/>
      <c r="GD131" s="250"/>
      <c r="GE131" s="250"/>
      <c r="GF131" s="250"/>
      <c r="GG131" s="250"/>
      <c r="GH131" s="250"/>
      <c r="GI131" s="250"/>
      <c r="GJ131" s="250"/>
      <c r="GK131" s="250"/>
      <c r="GL131" s="250"/>
      <c r="GM131" s="250"/>
      <c r="GN131" s="250"/>
      <c r="GO131" s="250"/>
      <c r="GP131" s="250"/>
      <c r="GQ131" s="250"/>
      <c r="GR131" s="250"/>
      <c r="GS131" s="250"/>
      <c r="GT131" s="250"/>
      <c r="GU131" s="250"/>
      <c r="GV131" s="250"/>
      <c r="GW131" s="250"/>
      <c r="GX131" s="250"/>
      <c r="GY131" s="250"/>
      <c r="GZ131" s="250"/>
      <c r="HA131" s="250"/>
      <c r="HB131" s="250"/>
      <c r="HC131" s="250"/>
      <c r="HD131" s="250"/>
      <c r="HE131" s="250"/>
      <c r="HF131" s="250"/>
      <c r="HG131" s="250"/>
      <c r="HH131" s="250"/>
      <c r="HI131" s="250"/>
      <c r="HJ131" s="250"/>
      <c r="HK131" s="250"/>
      <c r="HL131" s="250"/>
      <c r="HM131" s="250"/>
      <c r="HN131" s="250"/>
      <c r="HO131" s="250"/>
      <c r="HP131" s="250"/>
      <c r="HQ131" s="250"/>
      <c r="HR131" s="250"/>
      <c r="HS131" s="250"/>
      <c r="HT131" s="250"/>
      <c r="HU131" s="250"/>
      <c r="HV131" s="250"/>
      <c r="HW131" s="250"/>
      <c r="HX131" s="250"/>
      <c r="HY131" s="250"/>
      <c r="HZ131" s="250"/>
      <c r="IA131" s="250"/>
      <c r="IB131" s="250"/>
      <c r="IC131" s="250"/>
      <c r="ID131" s="250"/>
      <c r="IE131" s="250"/>
      <c r="IF131" s="250"/>
      <c r="IG131" s="250"/>
      <c r="IH131" s="250"/>
      <c r="II131" s="250"/>
      <c r="IJ131" s="250"/>
      <c r="IK131" s="250"/>
      <c r="IL131" s="250"/>
      <c r="IM131" s="250"/>
      <c r="IN131" s="250"/>
      <c r="IO131" s="250"/>
      <c r="IP131" s="250"/>
      <c r="IQ131" s="250"/>
      <c r="IR131" s="250"/>
      <c r="IS131" s="250"/>
      <c r="IT131" s="250"/>
      <c r="IU131" s="250"/>
      <c r="IV131" s="250"/>
      <c r="IW131" s="250"/>
      <c r="IX131" s="250"/>
      <c r="IY131" s="250"/>
      <c r="IZ131" s="250"/>
      <c r="JA131" s="250"/>
      <c r="JB131" s="250"/>
      <c r="JC131" s="250"/>
      <c r="JD131" s="250"/>
      <c r="JE131" s="250"/>
      <c r="JF131" s="250"/>
      <c r="JG131" s="250"/>
      <c r="JH131" s="250"/>
    </row>
    <row r="132" spans="1:268" customFormat="1" ht="13.8" thickBot="1" x14ac:dyDescent="0.3">
      <c r="B132" s="264" t="s">
        <v>11</v>
      </c>
      <c r="C132" s="358">
        <f>'7990NTP-P'!D53</f>
        <v>0</v>
      </c>
      <c r="D132" s="356">
        <f>+G114</f>
        <v>0</v>
      </c>
      <c r="E132" s="319"/>
      <c r="F132" s="325">
        <f>D132</f>
        <v>0</v>
      </c>
      <c r="G132" s="319"/>
      <c r="I132" s="250"/>
      <c r="J132" s="248"/>
      <c r="K132" s="248"/>
      <c r="L132" s="248"/>
      <c r="M132" s="248"/>
      <c r="N132" s="248"/>
      <c r="O132" s="248"/>
      <c r="P132" s="248"/>
      <c r="Q132" s="248"/>
      <c r="R132" s="248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DI132" s="250"/>
      <c r="DJ132" s="25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250"/>
      <c r="EH132" s="250"/>
      <c r="EI132" s="250"/>
      <c r="EJ132" s="250"/>
      <c r="EK132" s="250"/>
      <c r="EL132" s="250"/>
      <c r="EM132" s="250"/>
      <c r="EN132" s="250"/>
      <c r="EO132" s="250"/>
      <c r="EP132" s="250"/>
      <c r="EQ132" s="250"/>
      <c r="ER132" s="250"/>
      <c r="ES132" s="250"/>
      <c r="ET132" s="250"/>
      <c r="EU132" s="250"/>
      <c r="EV132" s="250"/>
      <c r="EW132" s="250"/>
      <c r="EX132" s="250"/>
      <c r="EY132" s="250"/>
      <c r="EZ132" s="250"/>
      <c r="FA132" s="250"/>
      <c r="FB132" s="250"/>
      <c r="FC132" s="250"/>
      <c r="FD132" s="250"/>
      <c r="FE132" s="250"/>
      <c r="FF132" s="250"/>
      <c r="FG132" s="250"/>
      <c r="FH132" s="250"/>
      <c r="FI132" s="250"/>
      <c r="FJ132" s="250"/>
      <c r="FK132" s="250"/>
      <c r="FL132" s="250"/>
      <c r="FM132" s="250"/>
      <c r="FN132" s="250"/>
      <c r="FO132" s="250"/>
      <c r="FP132" s="250"/>
      <c r="FQ132" s="250"/>
      <c r="FR132" s="250"/>
      <c r="FS132" s="250"/>
      <c r="FT132" s="250"/>
      <c r="FU132" s="250"/>
      <c r="FV132" s="250"/>
      <c r="FW132" s="250"/>
      <c r="FX132" s="250"/>
      <c r="FY132" s="250"/>
      <c r="FZ132" s="250"/>
      <c r="GA132" s="250"/>
      <c r="GB132" s="250"/>
      <c r="GC132" s="250"/>
      <c r="GD132" s="250"/>
      <c r="GE132" s="250"/>
      <c r="GF132" s="250"/>
      <c r="GG132" s="250"/>
      <c r="GH132" s="250"/>
      <c r="GI132" s="250"/>
      <c r="GJ132" s="250"/>
      <c r="GK132" s="250"/>
      <c r="GL132" s="250"/>
      <c r="GM132" s="250"/>
      <c r="GN132" s="250"/>
      <c r="GO132" s="250"/>
      <c r="GP132" s="250"/>
      <c r="GQ132" s="250"/>
      <c r="GR132" s="250"/>
      <c r="GS132" s="250"/>
      <c r="GT132" s="250"/>
      <c r="GU132" s="250"/>
      <c r="GV132" s="250"/>
      <c r="GW132" s="250"/>
      <c r="GX132" s="250"/>
      <c r="GY132" s="250"/>
      <c r="GZ132" s="250"/>
      <c r="HA132" s="250"/>
      <c r="HB132" s="250"/>
      <c r="HC132" s="250"/>
      <c r="HD132" s="250"/>
      <c r="HE132" s="250"/>
      <c r="HF132" s="250"/>
      <c r="HG132" s="250"/>
      <c r="HH132" s="250"/>
      <c r="HI132" s="250"/>
      <c r="HJ132" s="250"/>
      <c r="HK132" s="250"/>
      <c r="HL132" s="250"/>
      <c r="HM132" s="250"/>
      <c r="HN132" s="250"/>
      <c r="HO132" s="250"/>
      <c r="HP132" s="250"/>
      <c r="HQ132" s="250"/>
      <c r="HR132" s="250"/>
      <c r="HS132" s="250"/>
      <c r="HT132" s="250"/>
      <c r="HU132" s="250"/>
      <c r="HV132" s="250"/>
      <c r="HW132" s="250"/>
      <c r="HX132" s="250"/>
      <c r="HY132" s="250"/>
      <c r="HZ132" s="250"/>
      <c r="IA132" s="250"/>
      <c r="IB132" s="250"/>
      <c r="IC132" s="250"/>
      <c r="ID132" s="250"/>
      <c r="IE132" s="250"/>
      <c r="IF132" s="250"/>
      <c r="IG132" s="250"/>
      <c r="IH132" s="250"/>
      <c r="II132" s="250"/>
      <c r="IJ132" s="250"/>
      <c r="IK132" s="250"/>
      <c r="IL132" s="250"/>
      <c r="IM132" s="250"/>
      <c r="IN132" s="250"/>
      <c r="IO132" s="250"/>
      <c r="IP132" s="250"/>
      <c r="IQ132" s="250"/>
      <c r="IR132" s="250"/>
      <c r="IS132" s="250"/>
      <c r="IT132" s="250"/>
      <c r="IU132" s="250"/>
      <c r="IV132" s="250"/>
      <c r="IW132" s="250"/>
      <c r="IX132" s="250"/>
      <c r="IY132" s="250"/>
      <c r="IZ132" s="250"/>
      <c r="JA132" s="250"/>
      <c r="JB132" s="250"/>
      <c r="JC132" s="250"/>
      <c r="JD132" s="250"/>
      <c r="JE132" s="250"/>
      <c r="JF132" s="250"/>
      <c r="JG132" s="250"/>
      <c r="JH132" s="250"/>
    </row>
    <row r="133" spans="1:268" customFormat="1" ht="13.8" thickBot="1" x14ac:dyDescent="0.3">
      <c r="B133" s="265" t="s">
        <v>207</v>
      </c>
      <c r="C133" s="307"/>
      <c r="D133" s="356">
        <f>C102</f>
        <v>0</v>
      </c>
      <c r="E133" s="321"/>
      <c r="F133" s="326"/>
      <c r="G133" s="321"/>
      <c r="I133" s="250"/>
      <c r="J133" s="248"/>
      <c r="K133" s="248"/>
      <c r="L133" s="248"/>
      <c r="M133" s="248"/>
      <c r="N133" s="248"/>
      <c r="O133" s="248"/>
      <c r="P133" s="248"/>
      <c r="Q133" s="248"/>
      <c r="R133" s="248"/>
      <c r="S133" s="250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250"/>
      <c r="BJ133" s="250"/>
      <c r="BK133" s="250"/>
      <c r="BL133" s="250"/>
      <c r="BM133" s="250"/>
      <c r="BN133" s="250"/>
      <c r="BO133" s="250"/>
      <c r="BP133" s="250"/>
      <c r="BQ133" s="250"/>
      <c r="BR133" s="250"/>
      <c r="BS133" s="250"/>
      <c r="BT133" s="250"/>
      <c r="BU133" s="250"/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0"/>
      <c r="CI133" s="250"/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0"/>
      <c r="CU133" s="250"/>
      <c r="CV133" s="250"/>
      <c r="CW133" s="250"/>
      <c r="CX133" s="250"/>
      <c r="CY133" s="250"/>
      <c r="CZ133" s="250"/>
      <c r="DA133" s="250"/>
      <c r="DB133" s="250"/>
      <c r="DC133" s="250"/>
      <c r="DD133" s="250"/>
      <c r="DE133" s="250"/>
      <c r="DF133" s="250"/>
      <c r="DG133" s="250"/>
      <c r="DH133" s="250"/>
      <c r="DI133" s="250"/>
      <c r="DJ133" s="250"/>
      <c r="DK133" s="250"/>
      <c r="DL133" s="250"/>
      <c r="DM133" s="250"/>
      <c r="DN133" s="250"/>
      <c r="DO133" s="250"/>
      <c r="DP133" s="250"/>
      <c r="DQ133" s="250"/>
      <c r="DR133" s="250"/>
      <c r="DS133" s="250"/>
      <c r="DT133" s="250"/>
      <c r="DU133" s="250"/>
      <c r="DV133" s="250"/>
      <c r="DW133" s="250"/>
      <c r="DX133" s="250"/>
      <c r="DY133" s="250"/>
      <c r="DZ133" s="250"/>
      <c r="EA133" s="250"/>
      <c r="EB133" s="250"/>
      <c r="EC133" s="250"/>
      <c r="ED133" s="250"/>
      <c r="EE133" s="250"/>
      <c r="EF133" s="250"/>
      <c r="EG133" s="250"/>
      <c r="EH133" s="250"/>
      <c r="EI133" s="250"/>
      <c r="EJ133" s="250"/>
      <c r="EK133" s="250"/>
      <c r="EL133" s="250"/>
      <c r="EM133" s="250"/>
      <c r="EN133" s="250"/>
      <c r="EO133" s="250"/>
      <c r="EP133" s="250"/>
      <c r="EQ133" s="250"/>
      <c r="ER133" s="250"/>
      <c r="ES133" s="250"/>
      <c r="ET133" s="250"/>
      <c r="EU133" s="250"/>
      <c r="EV133" s="250"/>
      <c r="EW133" s="250"/>
      <c r="EX133" s="250"/>
      <c r="EY133" s="250"/>
      <c r="EZ133" s="250"/>
      <c r="FA133" s="250"/>
      <c r="FB133" s="250"/>
      <c r="FC133" s="250"/>
      <c r="FD133" s="250"/>
      <c r="FE133" s="250"/>
      <c r="FF133" s="250"/>
      <c r="FG133" s="250"/>
      <c r="FH133" s="250"/>
      <c r="FI133" s="250"/>
      <c r="FJ133" s="250"/>
      <c r="FK133" s="250"/>
      <c r="FL133" s="250"/>
      <c r="FM133" s="250"/>
      <c r="FN133" s="250"/>
      <c r="FO133" s="250"/>
      <c r="FP133" s="250"/>
      <c r="FQ133" s="250"/>
      <c r="FR133" s="250"/>
      <c r="FS133" s="250"/>
      <c r="FT133" s="250"/>
      <c r="FU133" s="250"/>
      <c r="FV133" s="250"/>
      <c r="FW133" s="250"/>
      <c r="FX133" s="250"/>
      <c r="FY133" s="250"/>
      <c r="FZ133" s="250"/>
      <c r="GA133" s="250"/>
      <c r="GB133" s="250"/>
      <c r="GC133" s="250"/>
      <c r="GD133" s="250"/>
      <c r="GE133" s="250"/>
      <c r="GF133" s="250"/>
      <c r="GG133" s="250"/>
      <c r="GH133" s="250"/>
      <c r="GI133" s="250"/>
      <c r="GJ133" s="250"/>
      <c r="GK133" s="250"/>
      <c r="GL133" s="250"/>
      <c r="GM133" s="250"/>
      <c r="GN133" s="250"/>
      <c r="GO133" s="250"/>
      <c r="GP133" s="250"/>
      <c r="GQ133" s="250"/>
      <c r="GR133" s="250"/>
      <c r="GS133" s="250"/>
      <c r="GT133" s="250"/>
      <c r="GU133" s="250"/>
      <c r="GV133" s="250"/>
      <c r="GW133" s="250"/>
      <c r="GX133" s="250"/>
      <c r="GY133" s="250"/>
      <c r="GZ133" s="250"/>
      <c r="HA133" s="250"/>
      <c r="HB133" s="250"/>
      <c r="HC133" s="250"/>
      <c r="HD133" s="250"/>
      <c r="HE133" s="250"/>
      <c r="HF133" s="250"/>
      <c r="HG133" s="250"/>
      <c r="HH133" s="250"/>
      <c r="HI133" s="250"/>
      <c r="HJ133" s="250"/>
      <c r="HK133" s="250"/>
      <c r="HL133" s="250"/>
      <c r="HM133" s="250"/>
      <c r="HN133" s="250"/>
      <c r="HO133" s="250"/>
      <c r="HP133" s="250"/>
      <c r="HQ133" s="250"/>
      <c r="HR133" s="250"/>
      <c r="HS133" s="250"/>
      <c r="HT133" s="250"/>
      <c r="HU133" s="250"/>
      <c r="HV133" s="250"/>
      <c r="HW133" s="250"/>
      <c r="HX133" s="250"/>
      <c r="HY133" s="250"/>
      <c r="HZ133" s="250"/>
      <c r="IA133" s="250"/>
      <c r="IB133" s="250"/>
      <c r="IC133" s="250"/>
      <c r="ID133" s="250"/>
      <c r="IE133" s="250"/>
      <c r="IF133" s="250"/>
      <c r="IG133" s="250"/>
      <c r="IH133" s="250"/>
      <c r="II133" s="250"/>
      <c r="IJ133" s="250"/>
      <c r="IK133" s="250"/>
      <c r="IL133" s="250"/>
      <c r="IM133" s="250"/>
      <c r="IN133" s="250"/>
      <c r="IO133" s="250"/>
      <c r="IP133" s="250"/>
      <c r="IQ133" s="250"/>
      <c r="IR133" s="250"/>
      <c r="IS133" s="250"/>
      <c r="IT133" s="250"/>
      <c r="IU133" s="250"/>
      <c r="IV133" s="250"/>
      <c r="IW133" s="250"/>
      <c r="IX133" s="250"/>
      <c r="IY133" s="250"/>
      <c r="IZ133" s="250"/>
      <c r="JA133" s="250"/>
      <c r="JB133" s="250"/>
      <c r="JC133" s="250"/>
      <c r="JD133" s="250"/>
      <c r="JE133" s="250"/>
      <c r="JF133" s="250"/>
      <c r="JG133" s="250"/>
      <c r="JH133" s="250"/>
    </row>
    <row r="134" spans="1:268" customFormat="1" ht="16.2" thickBot="1" x14ac:dyDescent="0.35">
      <c r="B134" s="367" t="s">
        <v>15</v>
      </c>
      <c r="C134" s="308"/>
      <c r="D134" s="368">
        <f>SUM(D122:D124,D126:D128,D130:D132)</f>
        <v>0</v>
      </c>
      <c r="E134" s="310">
        <f>E122+E123+E124</f>
        <v>0</v>
      </c>
      <c r="F134" s="327">
        <f>F122+F123+F124+F126+F127+F128+F130+F131+F132</f>
        <v>0</v>
      </c>
      <c r="G134" s="329">
        <f>G122+G123+G124</f>
        <v>0</v>
      </c>
      <c r="I134" s="250"/>
      <c r="J134" s="248"/>
      <c r="K134" s="248"/>
      <c r="L134" s="248"/>
      <c r="M134" s="248"/>
      <c r="N134" s="248"/>
      <c r="O134" s="248"/>
      <c r="P134" s="248"/>
      <c r="Q134" s="248"/>
      <c r="R134" s="248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0"/>
      <c r="BC134" s="250"/>
      <c r="BD134" s="250"/>
      <c r="BE134" s="250"/>
      <c r="BF134" s="250"/>
      <c r="BG134" s="250"/>
      <c r="BH134" s="250"/>
      <c r="BI134" s="250"/>
      <c r="BJ134" s="250"/>
      <c r="BK134" s="250"/>
      <c r="BL134" s="250"/>
      <c r="BM134" s="250"/>
      <c r="BN134" s="250"/>
      <c r="BO134" s="250"/>
      <c r="BP134" s="250"/>
      <c r="BQ134" s="250"/>
      <c r="BR134" s="250"/>
      <c r="BS134" s="250"/>
      <c r="BT134" s="250"/>
      <c r="BU134" s="250"/>
      <c r="BV134" s="250"/>
      <c r="BW134" s="250"/>
      <c r="BX134" s="250"/>
      <c r="BY134" s="250"/>
      <c r="BZ134" s="250"/>
      <c r="CA134" s="250"/>
      <c r="CB134" s="250"/>
      <c r="CC134" s="250"/>
      <c r="CD134" s="250"/>
      <c r="CE134" s="250"/>
      <c r="CF134" s="250"/>
      <c r="CG134" s="250"/>
      <c r="CH134" s="250"/>
      <c r="CI134" s="250"/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250"/>
      <c r="CX134" s="250"/>
      <c r="CY134" s="250"/>
      <c r="CZ134" s="250"/>
      <c r="DA134" s="250"/>
      <c r="DB134" s="250"/>
      <c r="DC134" s="250"/>
      <c r="DD134" s="250"/>
      <c r="DE134" s="250"/>
      <c r="DF134" s="250"/>
      <c r="DG134" s="250"/>
      <c r="DH134" s="250"/>
      <c r="DI134" s="250"/>
      <c r="DJ134" s="250"/>
      <c r="DK134" s="250"/>
      <c r="DL134" s="250"/>
      <c r="DM134" s="250"/>
      <c r="DN134" s="250"/>
      <c r="DO134" s="250"/>
      <c r="DP134" s="250"/>
      <c r="DQ134" s="250"/>
      <c r="DR134" s="250"/>
      <c r="DS134" s="250"/>
      <c r="DT134" s="250"/>
      <c r="DU134" s="250"/>
      <c r="DV134" s="250"/>
      <c r="DW134" s="250"/>
      <c r="DX134" s="250"/>
      <c r="DY134" s="250"/>
      <c r="DZ134" s="250"/>
      <c r="EA134" s="250"/>
      <c r="EB134" s="250"/>
      <c r="EC134" s="250"/>
      <c r="ED134" s="250"/>
      <c r="EE134" s="250"/>
      <c r="EF134" s="250"/>
      <c r="EG134" s="250"/>
      <c r="EH134" s="250"/>
      <c r="EI134" s="250"/>
      <c r="EJ134" s="250"/>
      <c r="EK134" s="250"/>
      <c r="EL134" s="250"/>
      <c r="EM134" s="250"/>
      <c r="EN134" s="250"/>
      <c r="EO134" s="250"/>
      <c r="EP134" s="250"/>
      <c r="EQ134" s="250"/>
      <c r="ER134" s="250"/>
      <c r="ES134" s="250"/>
      <c r="ET134" s="250"/>
      <c r="EU134" s="250"/>
      <c r="EV134" s="250"/>
      <c r="EW134" s="250"/>
      <c r="EX134" s="250"/>
      <c r="EY134" s="250"/>
      <c r="EZ134" s="250"/>
      <c r="FA134" s="250"/>
      <c r="FB134" s="250"/>
      <c r="FC134" s="250"/>
      <c r="FD134" s="250"/>
      <c r="FE134" s="250"/>
      <c r="FF134" s="250"/>
      <c r="FG134" s="250"/>
      <c r="FH134" s="250"/>
      <c r="FI134" s="250"/>
      <c r="FJ134" s="250"/>
      <c r="FK134" s="250"/>
      <c r="FL134" s="250"/>
      <c r="FM134" s="250"/>
      <c r="FN134" s="250"/>
      <c r="FO134" s="250"/>
      <c r="FP134" s="250"/>
      <c r="FQ134" s="250"/>
      <c r="FR134" s="250"/>
      <c r="FS134" s="250"/>
      <c r="FT134" s="250"/>
      <c r="FU134" s="250"/>
      <c r="FV134" s="250"/>
      <c r="FW134" s="250"/>
      <c r="FX134" s="250"/>
      <c r="FY134" s="250"/>
      <c r="FZ134" s="250"/>
      <c r="GA134" s="250"/>
      <c r="GB134" s="250"/>
      <c r="GC134" s="250"/>
      <c r="GD134" s="250"/>
      <c r="GE134" s="250"/>
      <c r="GF134" s="250"/>
      <c r="GG134" s="250"/>
      <c r="GH134" s="250"/>
      <c r="GI134" s="250"/>
      <c r="GJ134" s="250"/>
      <c r="GK134" s="250"/>
      <c r="GL134" s="250"/>
      <c r="GM134" s="250"/>
      <c r="GN134" s="250"/>
      <c r="GO134" s="250"/>
      <c r="GP134" s="250"/>
      <c r="GQ134" s="250"/>
      <c r="GR134" s="250"/>
      <c r="GS134" s="250"/>
      <c r="GT134" s="250"/>
      <c r="GU134" s="250"/>
      <c r="GV134" s="250"/>
      <c r="GW134" s="250"/>
      <c r="GX134" s="250"/>
      <c r="GY134" s="250"/>
      <c r="GZ134" s="250"/>
      <c r="HA134" s="250"/>
      <c r="HB134" s="250"/>
      <c r="HC134" s="250"/>
      <c r="HD134" s="250"/>
      <c r="HE134" s="250"/>
      <c r="HF134" s="250"/>
      <c r="HG134" s="250"/>
      <c r="HH134" s="250"/>
      <c r="HI134" s="250"/>
      <c r="HJ134" s="250"/>
      <c r="HK134" s="250"/>
      <c r="HL134" s="250"/>
      <c r="HM134" s="250"/>
      <c r="HN134" s="250"/>
      <c r="HO134" s="250"/>
      <c r="HP134" s="250"/>
      <c r="HQ134" s="250"/>
      <c r="HR134" s="250"/>
      <c r="HS134" s="250"/>
      <c r="HT134" s="250"/>
      <c r="HU134" s="250"/>
      <c r="HV134" s="250"/>
      <c r="HW134" s="250"/>
      <c r="HX134" s="250"/>
      <c r="HY134" s="250"/>
      <c r="HZ134" s="250"/>
      <c r="IA134" s="250"/>
      <c r="IB134" s="250"/>
      <c r="IC134" s="250"/>
      <c r="ID134" s="250"/>
      <c r="IE134" s="250"/>
      <c r="IF134" s="250"/>
      <c r="IG134" s="250"/>
      <c r="IH134" s="250"/>
      <c r="II134" s="250"/>
      <c r="IJ134" s="250"/>
      <c r="IK134" s="250"/>
      <c r="IL134" s="250"/>
      <c r="IM134" s="250"/>
      <c r="IN134" s="250"/>
      <c r="IO134" s="250"/>
      <c r="IP134" s="250"/>
      <c r="IQ134" s="250"/>
      <c r="IR134" s="250"/>
      <c r="IS134" s="250"/>
      <c r="IT134" s="250"/>
      <c r="IU134" s="250"/>
      <c r="IV134" s="250"/>
      <c r="IW134" s="250"/>
      <c r="IX134" s="250"/>
      <c r="IY134" s="250"/>
      <c r="IZ134" s="250"/>
      <c r="JA134" s="250"/>
      <c r="JB134" s="250"/>
      <c r="JC134" s="250"/>
      <c r="JD134" s="250"/>
      <c r="JE134" s="250"/>
      <c r="JF134" s="250"/>
      <c r="JG134" s="250"/>
      <c r="JH134" s="250"/>
    </row>
    <row r="135" spans="1:268" customFormat="1" ht="16.2" thickBot="1" x14ac:dyDescent="0.35">
      <c r="B135" s="235" t="s">
        <v>164</v>
      </c>
      <c r="C135" s="308"/>
      <c r="D135" s="369"/>
      <c r="E135" s="373">
        <f>D135*0.5</f>
        <v>0</v>
      </c>
      <c r="F135" s="328">
        <f>D135*0.5</f>
        <v>0</v>
      </c>
      <c r="G135" s="317"/>
      <c r="I135" s="250"/>
      <c r="J135" s="248"/>
      <c r="K135" s="248"/>
      <c r="L135" s="248"/>
      <c r="M135" s="248"/>
      <c r="N135" s="248"/>
      <c r="O135" s="248"/>
      <c r="P135" s="248"/>
      <c r="Q135" s="248"/>
      <c r="R135" s="248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0"/>
      <c r="AX135" s="250"/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  <c r="BI135" s="250"/>
      <c r="BJ135" s="250"/>
      <c r="BK135" s="250"/>
      <c r="BL135" s="250"/>
      <c r="BM135" s="250"/>
      <c r="BN135" s="250"/>
      <c r="BO135" s="250"/>
      <c r="BP135" s="250"/>
      <c r="BQ135" s="250"/>
      <c r="BR135" s="250"/>
      <c r="BS135" s="250"/>
      <c r="BT135" s="250"/>
      <c r="BU135" s="250"/>
      <c r="BV135" s="250"/>
      <c r="BW135" s="250"/>
      <c r="BX135" s="250"/>
      <c r="BY135" s="250"/>
      <c r="BZ135" s="250"/>
      <c r="CA135" s="250"/>
      <c r="CB135" s="250"/>
      <c r="CC135" s="250"/>
      <c r="CD135" s="250"/>
      <c r="CE135" s="250"/>
      <c r="CF135" s="250"/>
      <c r="CG135" s="250"/>
      <c r="CH135" s="250"/>
      <c r="CI135" s="250"/>
      <c r="CJ135" s="250"/>
      <c r="CK135" s="250"/>
      <c r="CL135" s="250"/>
      <c r="CM135" s="250"/>
      <c r="CN135" s="250"/>
      <c r="CO135" s="250"/>
      <c r="CP135" s="250"/>
      <c r="CQ135" s="250"/>
      <c r="CR135" s="250"/>
      <c r="CS135" s="250"/>
      <c r="CT135" s="250"/>
      <c r="CU135" s="250"/>
      <c r="CV135" s="250"/>
      <c r="CW135" s="250"/>
      <c r="CX135" s="250"/>
      <c r="CY135" s="250"/>
      <c r="CZ135" s="250"/>
      <c r="DA135" s="250"/>
      <c r="DB135" s="250"/>
      <c r="DC135" s="250"/>
      <c r="DD135" s="250"/>
      <c r="DE135" s="250"/>
      <c r="DF135" s="250"/>
      <c r="DG135" s="250"/>
      <c r="DH135" s="250"/>
      <c r="DI135" s="250"/>
      <c r="DJ135" s="250"/>
      <c r="DK135" s="250"/>
      <c r="DL135" s="250"/>
      <c r="DM135" s="250"/>
      <c r="DN135" s="250"/>
      <c r="DO135" s="250"/>
      <c r="DP135" s="250"/>
      <c r="DQ135" s="250"/>
      <c r="DR135" s="250"/>
      <c r="DS135" s="250"/>
      <c r="DT135" s="250"/>
      <c r="DU135" s="250"/>
      <c r="DV135" s="250"/>
      <c r="DW135" s="250"/>
      <c r="DX135" s="250"/>
      <c r="DY135" s="250"/>
      <c r="DZ135" s="250"/>
      <c r="EA135" s="250"/>
      <c r="EB135" s="250"/>
      <c r="EC135" s="250"/>
      <c r="ED135" s="250"/>
      <c r="EE135" s="250"/>
      <c r="EF135" s="250"/>
      <c r="EG135" s="250"/>
      <c r="EH135" s="250"/>
      <c r="EI135" s="250"/>
      <c r="EJ135" s="250"/>
      <c r="EK135" s="250"/>
      <c r="EL135" s="250"/>
      <c r="EM135" s="250"/>
      <c r="EN135" s="250"/>
      <c r="EO135" s="250"/>
      <c r="EP135" s="250"/>
      <c r="EQ135" s="250"/>
      <c r="ER135" s="250"/>
      <c r="ES135" s="250"/>
      <c r="ET135" s="250"/>
      <c r="EU135" s="250"/>
      <c r="EV135" s="250"/>
      <c r="EW135" s="250"/>
      <c r="EX135" s="250"/>
      <c r="EY135" s="250"/>
      <c r="EZ135" s="250"/>
      <c r="FA135" s="250"/>
      <c r="FB135" s="250"/>
      <c r="FC135" s="250"/>
      <c r="FD135" s="250"/>
      <c r="FE135" s="250"/>
      <c r="FF135" s="250"/>
      <c r="FG135" s="250"/>
      <c r="FH135" s="250"/>
      <c r="FI135" s="250"/>
      <c r="FJ135" s="250"/>
      <c r="FK135" s="250"/>
      <c r="FL135" s="250"/>
      <c r="FM135" s="250"/>
      <c r="FN135" s="250"/>
      <c r="FO135" s="250"/>
      <c r="FP135" s="250"/>
      <c r="FQ135" s="250"/>
      <c r="FR135" s="250"/>
      <c r="FS135" s="250"/>
      <c r="FT135" s="250"/>
      <c r="FU135" s="250"/>
      <c r="FV135" s="250"/>
      <c r="FW135" s="250"/>
      <c r="FX135" s="250"/>
      <c r="FY135" s="250"/>
      <c r="FZ135" s="250"/>
      <c r="GA135" s="250"/>
      <c r="GB135" s="250"/>
      <c r="GC135" s="250"/>
      <c r="GD135" s="250"/>
      <c r="GE135" s="250"/>
      <c r="GF135" s="250"/>
      <c r="GG135" s="250"/>
      <c r="GH135" s="250"/>
      <c r="GI135" s="250"/>
      <c r="GJ135" s="250"/>
      <c r="GK135" s="250"/>
      <c r="GL135" s="250"/>
      <c r="GM135" s="250"/>
      <c r="GN135" s="250"/>
      <c r="GO135" s="250"/>
      <c r="GP135" s="250"/>
      <c r="GQ135" s="250"/>
      <c r="GR135" s="250"/>
      <c r="GS135" s="250"/>
      <c r="GT135" s="250"/>
      <c r="GU135" s="250"/>
      <c r="GV135" s="250"/>
      <c r="GW135" s="250"/>
      <c r="GX135" s="250"/>
      <c r="GY135" s="250"/>
      <c r="GZ135" s="250"/>
      <c r="HA135" s="250"/>
      <c r="HB135" s="250"/>
      <c r="HC135" s="250"/>
      <c r="HD135" s="250"/>
      <c r="HE135" s="250"/>
      <c r="HF135" s="250"/>
      <c r="HG135" s="250"/>
      <c r="HH135" s="250"/>
      <c r="HI135" s="250"/>
      <c r="HJ135" s="250"/>
      <c r="HK135" s="250"/>
      <c r="HL135" s="250"/>
      <c r="HM135" s="250"/>
      <c r="HN135" s="250"/>
      <c r="HO135" s="250"/>
      <c r="HP135" s="250"/>
      <c r="HQ135" s="250"/>
      <c r="HR135" s="250"/>
      <c r="HS135" s="250"/>
      <c r="HT135" s="250"/>
      <c r="HU135" s="250"/>
      <c r="HV135" s="250"/>
      <c r="HW135" s="250"/>
      <c r="HX135" s="250"/>
      <c r="HY135" s="250"/>
      <c r="HZ135" s="250"/>
      <c r="IA135" s="250"/>
      <c r="IB135" s="250"/>
      <c r="IC135" s="250"/>
      <c r="ID135" s="250"/>
      <c r="IE135" s="250"/>
      <c r="IF135" s="250"/>
      <c r="IG135" s="250"/>
      <c r="IH135" s="250"/>
      <c r="II135" s="250"/>
      <c r="IJ135" s="250"/>
      <c r="IK135" s="250"/>
      <c r="IL135" s="250"/>
      <c r="IM135" s="250"/>
      <c r="IN135" s="250"/>
      <c r="IO135" s="250"/>
      <c r="IP135" s="250"/>
      <c r="IQ135" s="250"/>
      <c r="IR135" s="250"/>
      <c r="IS135" s="250"/>
      <c r="IT135" s="250"/>
      <c r="IU135" s="250"/>
      <c r="IV135" s="250"/>
      <c r="IW135" s="250"/>
      <c r="IX135" s="250"/>
      <c r="IY135" s="250"/>
      <c r="IZ135" s="250"/>
      <c r="JA135" s="250"/>
      <c r="JB135" s="250"/>
      <c r="JC135" s="250"/>
      <c r="JD135" s="250"/>
      <c r="JE135" s="250"/>
      <c r="JF135" s="250"/>
      <c r="JG135" s="250"/>
      <c r="JH135" s="250"/>
    </row>
    <row r="136" spans="1:268" customFormat="1" ht="16.2" thickBot="1" x14ac:dyDescent="0.35">
      <c r="B136" s="12" t="s">
        <v>165</v>
      </c>
      <c r="C136" s="308"/>
      <c r="D136" s="371"/>
      <c r="E136" s="317"/>
      <c r="F136" s="320">
        <f>D136</f>
        <v>0</v>
      </c>
      <c r="G136" s="319"/>
      <c r="I136" s="250"/>
      <c r="J136" s="248"/>
      <c r="K136" s="248"/>
      <c r="L136" s="248"/>
      <c r="M136" s="248"/>
      <c r="N136" s="248"/>
      <c r="O136" s="248"/>
      <c r="P136" s="248"/>
      <c r="Q136" s="248"/>
      <c r="R136" s="248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0"/>
      <c r="AS136" s="250"/>
      <c r="AT136" s="250"/>
      <c r="AU136" s="250"/>
      <c r="AV136" s="250"/>
      <c r="AW136" s="250"/>
      <c r="AX136" s="250"/>
      <c r="AY136" s="250"/>
      <c r="AZ136" s="250"/>
      <c r="BA136" s="250"/>
      <c r="BB136" s="250"/>
      <c r="BC136" s="250"/>
      <c r="BD136" s="250"/>
      <c r="BE136" s="250"/>
      <c r="BF136" s="250"/>
      <c r="BG136" s="250"/>
      <c r="BH136" s="250"/>
      <c r="BI136" s="250"/>
      <c r="BJ136" s="250"/>
      <c r="BK136" s="250"/>
      <c r="BL136" s="250"/>
      <c r="BM136" s="250"/>
      <c r="BN136" s="250"/>
      <c r="BO136" s="250"/>
      <c r="BP136" s="250"/>
      <c r="BQ136" s="250"/>
      <c r="BR136" s="250"/>
      <c r="BS136" s="250"/>
      <c r="BT136" s="250"/>
      <c r="BU136" s="250"/>
      <c r="BV136" s="250"/>
      <c r="BW136" s="250"/>
      <c r="BX136" s="250"/>
      <c r="BY136" s="250"/>
      <c r="BZ136" s="250"/>
      <c r="CA136" s="250"/>
      <c r="CB136" s="250"/>
      <c r="CC136" s="250"/>
      <c r="CD136" s="250"/>
      <c r="CE136" s="250"/>
      <c r="CF136" s="250"/>
      <c r="CG136" s="250"/>
      <c r="CH136" s="250"/>
      <c r="CI136" s="250"/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0"/>
      <c r="CU136" s="250"/>
      <c r="CV136" s="250"/>
      <c r="CW136" s="250"/>
      <c r="CX136" s="250"/>
      <c r="CY136" s="250"/>
      <c r="CZ136" s="250"/>
      <c r="DA136" s="250"/>
      <c r="DB136" s="250"/>
      <c r="DC136" s="250"/>
      <c r="DD136" s="250"/>
      <c r="DE136" s="250"/>
      <c r="DF136" s="250"/>
      <c r="DG136" s="250"/>
      <c r="DH136" s="250"/>
      <c r="DI136" s="250"/>
      <c r="DJ136" s="250"/>
      <c r="DK136" s="250"/>
      <c r="DL136" s="250"/>
      <c r="DM136" s="250"/>
      <c r="DN136" s="250"/>
      <c r="DO136" s="250"/>
      <c r="DP136" s="250"/>
      <c r="DQ136" s="250"/>
      <c r="DR136" s="250"/>
      <c r="DS136" s="250"/>
      <c r="DT136" s="250"/>
      <c r="DU136" s="250"/>
      <c r="DV136" s="250"/>
      <c r="DW136" s="250"/>
      <c r="DX136" s="250"/>
      <c r="DY136" s="250"/>
      <c r="DZ136" s="250"/>
      <c r="EA136" s="250"/>
      <c r="EB136" s="250"/>
      <c r="EC136" s="250"/>
      <c r="ED136" s="250"/>
      <c r="EE136" s="250"/>
      <c r="EF136" s="250"/>
      <c r="EG136" s="250"/>
      <c r="EH136" s="250"/>
      <c r="EI136" s="250"/>
      <c r="EJ136" s="250"/>
      <c r="EK136" s="250"/>
      <c r="EL136" s="250"/>
      <c r="EM136" s="250"/>
      <c r="EN136" s="250"/>
      <c r="EO136" s="250"/>
      <c r="EP136" s="250"/>
      <c r="EQ136" s="250"/>
      <c r="ER136" s="250"/>
      <c r="ES136" s="250"/>
      <c r="ET136" s="250"/>
      <c r="EU136" s="250"/>
      <c r="EV136" s="250"/>
      <c r="EW136" s="250"/>
      <c r="EX136" s="250"/>
      <c r="EY136" s="250"/>
      <c r="EZ136" s="250"/>
      <c r="FA136" s="250"/>
      <c r="FB136" s="250"/>
      <c r="FC136" s="250"/>
      <c r="FD136" s="250"/>
      <c r="FE136" s="250"/>
      <c r="FF136" s="250"/>
      <c r="FG136" s="250"/>
      <c r="FH136" s="250"/>
      <c r="FI136" s="250"/>
      <c r="FJ136" s="250"/>
      <c r="FK136" s="250"/>
      <c r="FL136" s="250"/>
      <c r="FM136" s="250"/>
      <c r="FN136" s="250"/>
      <c r="FO136" s="250"/>
      <c r="FP136" s="250"/>
      <c r="FQ136" s="250"/>
      <c r="FR136" s="250"/>
      <c r="FS136" s="250"/>
      <c r="FT136" s="250"/>
      <c r="FU136" s="250"/>
      <c r="FV136" s="250"/>
      <c r="FW136" s="250"/>
      <c r="FX136" s="250"/>
      <c r="FY136" s="250"/>
      <c r="FZ136" s="250"/>
      <c r="GA136" s="250"/>
      <c r="GB136" s="250"/>
      <c r="GC136" s="250"/>
      <c r="GD136" s="250"/>
      <c r="GE136" s="250"/>
      <c r="GF136" s="250"/>
      <c r="GG136" s="250"/>
      <c r="GH136" s="250"/>
      <c r="GI136" s="250"/>
      <c r="GJ136" s="250"/>
      <c r="GK136" s="250"/>
      <c r="GL136" s="250"/>
      <c r="GM136" s="250"/>
      <c r="GN136" s="250"/>
      <c r="GO136" s="250"/>
      <c r="GP136" s="250"/>
      <c r="GQ136" s="250"/>
      <c r="GR136" s="250"/>
      <c r="GS136" s="250"/>
      <c r="GT136" s="250"/>
      <c r="GU136" s="250"/>
      <c r="GV136" s="250"/>
      <c r="GW136" s="250"/>
      <c r="GX136" s="250"/>
      <c r="GY136" s="250"/>
      <c r="GZ136" s="250"/>
      <c r="HA136" s="250"/>
      <c r="HB136" s="250"/>
      <c r="HC136" s="250"/>
      <c r="HD136" s="250"/>
      <c r="HE136" s="250"/>
      <c r="HF136" s="250"/>
      <c r="HG136" s="250"/>
      <c r="HH136" s="250"/>
      <c r="HI136" s="250"/>
      <c r="HJ136" s="250"/>
      <c r="HK136" s="250"/>
      <c r="HL136" s="250"/>
      <c r="HM136" s="250"/>
      <c r="HN136" s="250"/>
      <c r="HO136" s="250"/>
      <c r="HP136" s="250"/>
      <c r="HQ136" s="250"/>
      <c r="HR136" s="250"/>
      <c r="HS136" s="250"/>
      <c r="HT136" s="250"/>
      <c r="HU136" s="250"/>
      <c r="HV136" s="250"/>
      <c r="HW136" s="250"/>
      <c r="HX136" s="250"/>
      <c r="HY136" s="250"/>
      <c r="HZ136" s="250"/>
      <c r="IA136" s="250"/>
      <c r="IB136" s="250"/>
      <c r="IC136" s="250"/>
      <c r="ID136" s="250"/>
      <c r="IE136" s="250"/>
      <c r="IF136" s="250"/>
      <c r="IG136" s="250"/>
      <c r="IH136" s="250"/>
      <c r="II136" s="250"/>
      <c r="IJ136" s="250"/>
      <c r="IK136" s="250"/>
      <c r="IL136" s="250"/>
      <c r="IM136" s="250"/>
      <c r="IN136" s="250"/>
      <c r="IO136" s="250"/>
      <c r="IP136" s="250"/>
      <c r="IQ136" s="250"/>
      <c r="IR136" s="250"/>
      <c r="IS136" s="250"/>
      <c r="IT136" s="250"/>
      <c r="IU136" s="250"/>
      <c r="IV136" s="250"/>
      <c r="IW136" s="250"/>
      <c r="IX136" s="250"/>
      <c r="IY136" s="250"/>
      <c r="IZ136" s="250"/>
      <c r="JA136" s="250"/>
      <c r="JB136" s="250"/>
      <c r="JC136" s="250"/>
      <c r="JD136" s="250"/>
      <c r="JE136" s="250"/>
      <c r="JF136" s="250"/>
      <c r="JG136" s="250"/>
      <c r="JH136" s="250"/>
    </row>
    <row r="137" spans="1:268" customFormat="1" ht="16.2" thickBot="1" x14ac:dyDescent="0.35">
      <c r="B137" s="12" t="s">
        <v>166</v>
      </c>
      <c r="C137" s="308"/>
      <c r="D137" s="371"/>
      <c r="E137" s="321"/>
      <c r="F137" s="320">
        <f>D137</f>
        <v>0</v>
      </c>
      <c r="G137" s="319"/>
      <c r="I137" s="250"/>
      <c r="J137" s="248"/>
      <c r="K137" s="248"/>
      <c r="L137" s="248"/>
      <c r="M137" s="248"/>
      <c r="N137" s="248"/>
      <c r="O137" s="248"/>
      <c r="P137" s="248"/>
      <c r="Q137" s="248"/>
      <c r="R137" s="248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  <c r="AS137" s="250"/>
      <c r="AT137" s="250"/>
      <c r="AU137" s="250"/>
      <c r="AV137" s="250"/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250"/>
      <c r="BG137" s="250"/>
      <c r="BH137" s="250"/>
      <c r="BI137" s="250"/>
      <c r="BJ137" s="250"/>
      <c r="BK137" s="250"/>
      <c r="BL137" s="250"/>
      <c r="BM137" s="250"/>
      <c r="BN137" s="250"/>
      <c r="BO137" s="250"/>
      <c r="BP137" s="250"/>
      <c r="BQ137" s="250"/>
      <c r="BR137" s="250"/>
      <c r="BS137" s="250"/>
      <c r="BT137" s="250"/>
      <c r="BU137" s="250"/>
      <c r="BV137" s="250"/>
      <c r="BW137" s="250"/>
      <c r="BX137" s="250"/>
      <c r="BY137" s="250"/>
      <c r="BZ137" s="250"/>
      <c r="CA137" s="250"/>
      <c r="CB137" s="250"/>
      <c r="CC137" s="250"/>
      <c r="CD137" s="250"/>
      <c r="CE137" s="250"/>
      <c r="CF137" s="250"/>
      <c r="CG137" s="250"/>
      <c r="CH137" s="250"/>
      <c r="CI137" s="250"/>
      <c r="CJ137" s="250"/>
      <c r="CK137" s="250"/>
      <c r="CL137" s="250"/>
      <c r="CM137" s="250"/>
      <c r="CN137" s="250"/>
      <c r="CO137" s="250"/>
      <c r="CP137" s="250"/>
      <c r="CQ137" s="250"/>
      <c r="CR137" s="250"/>
      <c r="CS137" s="250"/>
      <c r="CT137" s="250"/>
      <c r="CU137" s="250"/>
      <c r="CV137" s="250"/>
      <c r="CW137" s="250"/>
      <c r="CX137" s="250"/>
      <c r="CY137" s="250"/>
      <c r="CZ137" s="250"/>
      <c r="DA137" s="250"/>
      <c r="DB137" s="250"/>
      <c r="DC137" s="250"/>
      <c r="DD137" s="250"/>
      <c r="DE137" s="250"/>
      <c r="DF137" s="250"/>
      <c r="DG137" s="250"/>
      <c r="DH137" s="250"/>
      <c r="DI137" s="250"/>
      <c r="DJ137" s="250"/>
      <c r="DK137" s="250"/>
      <c r="DL137" s="250"/>
      <c r="DM137" s="250"/>
      <c r="DN137" s="250"/>
      <c r="DO137" s="250"/>
      <c r="DP137" s="250"/>
      <c r="DQ137" s="250"/>
      <c r="DR137" s="250"/>
      <c r="DS137" s="250"/>
      <c r="DT137" s="250"/>
      <c r="DU137" s="250"/>
      <c r="DV137" s="250"/>
      <c r="DW137" s="250"/>
      <c r="DX137" s="250"/>
      <c r="DY137" s="250"/>
      <c r="DZ137" s="250"/>
      <c r="EA137" s="250"/>
      <c r="EB137" s="250"/>
      <c r="EC137" s="250"/>
      <c r="ED137" s="250"/>
      <c r="EE137" s="250"/>
      <c r="EF137" s="250"/>
      <c r="EG137" s="250"/>
      <c r="EH137" s="250"/>
      <c r="EI137" s="250"/>
      <c r="EJ137" s="250"/>
      <c r="EK137" s="250"/>
      <c r="EL137" s="250"/>
      <c r="EM137" s="250"/>
      <c r="EN137" s="250"/>
      <c r="EO137" s="250"/>
      <c r="EP137" s="250"/>
      <c r="EQ137" s="250"/>
      <c r="ER137" s="250"/>
      <c r="ES137" s="250"/>
      <c r="ET137" s="250"/>
      <c r="EU137" s="250"/>
      <c r="EV137" s="250"/>
      <c r="EW137" s="250"/>
      <c r="EX137" s="250"/>
      <c r="EY137" s="250"/>
      <c r="EZ137" s="250"/>
      <c r="FA137" s="250"/>
      <c r="FB137" s="250"/>
      <c r="FC137" s="250"/>
      <c r="FD137" s="250"/>
      <c r="FE137" s="250"/>
      <c r="FF137" s="250"/>
      <c r="FG137" s="250"/>
      <c r="FH137" s="250"/>
      <c r="FI137" s="250"/>
      <c r="FJ137" s="250"/>
      <c r="FK137" s="250"/>
      <c r="FL137" s="250"/>
      <c r="FM137" s="250"/>
      <c r="FN137" s="250"/>
      <c r="FO137" s="250"/>
      <c r="FP137" s="250"/>
      <c r="FQ137" s="250"/>
      <c r="FR137" s="250"/>
      <c r="FS137" s="250"/>
      <c r="FT137" s="250"/>
      <c r="FU137" s="250"/>
      <c r="FV137" s="250"/>
      <c r="FW137" s="250"/>
      <c r="FX137" s="250"/>
      <c r="FY137" s="250"/>
      <c r="FZ137" s="250"/>
      <c r="GA137" s="250"/>
      <c r="GB137" s="250"/>
      <c r="GC137" s="250"/>
      <c r="GD137" s="250"/>
      <c r="GE137" s="250"/>
      <c r="GF137" s="250"/>
      <c r="GG137" s="250"/>
      <c r="GH137" s="250"/>
      <c r="GI137" s="250"/>
      <c r="GJ137" s="250"/>
      <c r="GK137" s="250"/>
      <c r="GL137" s="250"/>
      <c r="GM137" s="250"/>
      <c r="GN137" s="250"/>
      <c r="GO137" s="250"/>
      <c r="GP137" s="250"/>
      <c r="GQ137" s="250"/>
      <c r="GR137" s="250"/>
      <c r="GS137" s="250"/>
      <c r="GT137" s="250"/>
      <c r="GU137" s="250"/>
      <c r="GV137" s="250"/>
      <c r="GW137" s="250"/>
      <c r="GX137" s="250"/>
      <c r="GY137" s="250"/>
      <c r="GZ137" s="250"/>
      <c r="HA137" s="250"/>
      <c r="HB137" s="250"/>
      <c r="HC137" s="250"/>
      <c r="HD137" s="250"/>
      <c r="HE137" s="250"/>
      <c r="HF137" s="250"/>
      <c r="HG137" s="250"/>
      <c r="HH137" s="250"/>
      <c r="HI137" s="250"/>
      <c r="HJ137" s="250"/>
      <c r="HK137" s="250"/>
      <c r="HL137" s="250"/>
      <c r="HM137" s="250"/>
      <c r="HN137" s="250"/>
      <c r="HO137" s="250"/>
      <c r="HP137" s="250"/>
      <c r="HQ137" s="250"/>
      <c r="HR137" s="250"/>
      <c r="HS137" s="250"/>
      <c r="HT137" s="250"/>
      <c r="HU137" s="250"/>
      <c r="HV137" s="250"/>
      <c r="HW137" s="250"/>
      <c r="HX137" s="250"/>
      <c r="HY137" s="250"/>
      <c r="HZ137" s="250"/>
      <c r="IA137" s="250"/>
      <c r="IB137" s="250"/>
      <c r="IC137" s="250"/>
      <c r="ID137" s="250"/>
      <c r="IE137" s="250"/>
      <c r="IF137" s="250"/>
      <c r="IG137" s="250"/>
      <c r="IH137" s="250"/>
      <c r="II137" s="250"/>
      <c r="IJ137" s="250"/>
      <c r="IK137" s="250"/>
      <c r="IL137" s="250"/>
      <c r="IM137" s="250"/>
      <c r="IN137" s="250"/>
      <c r="IO137" s="250"/>
      <c r="IP137" s="250"/>
      <c r="IQ137" s="250"/>
      <c r="IR137" s="250"/>
      <c r="IS137" s="250"/>
      <c r="IT137" s="250"/>
      <c r="IU137" s="250"/>
      <c r="IV137" s="250"/>
      <c r="IW137" s="250"/>
      <c r="IX137" s="250"/>
      <c r="IY137" s="250"/>
      <c r="IZ137" s="250"/>
      <c r="JA137" s="250"/>
      <c r="JB137" s="250"/>
      <c r="JC137" s="250"/>
      <c r="JD137" s="250"/>
      <c r="JE137" s="250"/>
      <c r="JF137" s="250"/>
      <c r="JG137" s="250"/>
      <c r="JH137" s="250"/>
    </row>
    <row r="138" spans="1:268" customFormat="1" ht="16.2" thickBot="1" x14ac:dyDescent="0.35">
      <c r="B138" s="12" t="s">
        <v>163</v>
      </c>
      <c r="C138" s="308"/>
      <c r="D138" s="371"/>
      <c r="E138" s="375">
        <f>D138*0.5</f>
        <v>0</v>
      </c>
      <c r="F138" s="320">
        <f>D138*0.5</f>
        <v>0</v>
      </c>
      <c r="G138" s="319"/>
      <c r="I138" s="250"/>
      <c r="J138" s="248"/>
      <c r="K138" s="248"/>
      <c r="L138" s="248"/>
      <c r="M138" s="248"/>
      <c r="N138" s="248"/>
      <c r="O138" s="248"/>
      <c r="P138" s="248"/>
      <c r="Q138" s="248"/>
      <c r="R138" s="248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0"/>
      <c r="AS138" s="250"/>
      <c r="AT138" s="250"/>
      <c r="AU138" s="250"/>
      <c r="AV138" s="250"/>
      <c r="AW138" s="250"/>
      <c r="AX138" s="250"/>
      <c r="AY138" s="250"/>
      <c r="AZ138" s="250"/>
      <c r="BA138" s="250"/>
      <c r="BB138" s="250"/>
      <c r="BC138" s="250"/>
      <c r="BD138" s="250"/>
      <c r="BE138" s="250"/>
      <c r="BF138" s="250"/>
      <c r="BG138" s="250"/>
      <c r="BH138" s="250"/>
      <c r="BI138" s="250"/>
      <c r="BJ138" s="250"/>
      <c r="BK138" s="250"/>
      <c r="BL138" s="250"/>
      <c r="BM138" s="250"/>
      <c r="BN138" s="250"/>
      <c r="BO138" s="250"/>
      <c r="BP138" s="250"/>
      <c r="BQ138" s="250"/>
      <c r="BR138" s="250"/>
      <c r="BS138" s="250"/>
      <c r="BT138" s="250"/>
      <c r="BU138" s="250"/>
      <c r="BV138" s="250"/>
      <c r="BW138" s="250"/>
      <c r="BX138" s="250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0"/>
      <c r="CI138" s="250"/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0"/>
      <c r="CU138" s="250"/>
      <c r="CV138" s="250"/>
      <c r="CW138" s="250"/>
      <c r="CX138" s="250"/>
      <c r="CY138" s="250"/>
      <c r="CZ138" s="250"/>
      <c r="DA138" s="250"/>
      <c r="DB138" s="250"/>
      <c r="DC138" s="250"/>
      <c r="DD138" s="250"/>
      <c r="DE138" s="250"/>
      <c r="DF138" s="250"/>
      <c r="DG138" s="250"/>
      <c r="DH138" s="250"/>
      <c r="DI138" s="250"/>
      <c r="DJ138" s="250"/>
      <c r="DK138" s="250"/>
      <c r="DL138" s="250"/>
      <c r="DM138" s="250"/>
      <c r="DN138" s="250"/>
      <c r="DO138" s="250"/>
      <c r="DP138" s="250"/>
      <c r="DQ138" s="250"/>
      <c r="DR138" s="250"/>
      <c r="DS138" s="250"/>
      <c r="DT138" s="250"/>
      <c r="DU138" s="250"/>
      <c r="DV138" s="250"/>
      <c r="DW138" s="250"/>
      <c r="DX138" s="250"/>
      <c r="DY138" s="250"/>
      <c r="DZ138" s="250"/>
      <c r="EA138" s="250"/>
      <c r="EB138" s="250"/>
      <c r="EC138" s="250"/>
      <c r="ED138" s="250"/>
      <c r="EE138" s="250"/>
      <c r="EF138" s="250"/>
      <c r="EG138" s="250"/>
      <c r="EH138" s="250"/>
      <c r="EI138" s="250"/>
      <c r="EJ138" s="250"/>
      <c r="EK138" s="250"/>
      <c r="EL138" s="250"/>
      <c r="EM138" s="250"/>
      <c r="EN138" s="250"/>
      <c r="EO138" s="250"/>
      <c r="EP138" s="250"/>
      <c r="EQ138" s="250"/>
      <c r="ER138" s="250"/>
      <c r="ES138" s="250"/>
      <c r="ET138" s="250"/>
      <c r="EU138" s="250"/>
      <c r="EV138" s="250"/>
      <c r="EW138" s="250"/>
      <c r="EX138" s="250"/>
      <c r="EY138" s="250"/>
      <c r="EZ138" s="250"/>
      <c r="FA138" s="250"/>
      <c r="FB138" s="250"/>
      <c r="FC138" s="250"/>
      <c r="FD138" s="250"/>
      <c r="FE138" s="250"/>
      <c r="FF138" s="250"/>
      <c r="FG138" s="250"/>
      <c r="FH138" s="250"/>
      <c r="FI138" s="250"/>
      <c r="FJ138" s="250"/>
      <c r="FK138" s="250"/>
      <c r="FL138" s="250"/>
      <c r="FM138" s="250"/>
      <c r="FN138" s="250"/>
      <c r="FO138" s="250"/>
      <c r="FP138" s="250"/>
      <c r="FQ138" s="250"/>
      <c r="FR138" s="250"/>
      <c r="FS138" s="250"/>
      <c r="FT138" s="250"/>
      <c r="FU138" s="250"/>
      <c r="FV138" s="250"/>
      <c r="FW138" s="250"/>
      <c r="FX138" s="250"/>
      <c r="FY138" s="250"/>
      <c r="FZ138" s="250"/>
      <c r="GA138" s="250"/>
      <c r="GB138" s="250"/>
      <c r="GC138" s="250"/>
      <c r="GD138" s="250"/>
      <c r="GE138" s="250"/>
      <c r="GF138" s="250"/>
      <c r="GG138" s="250"/>
      <c r="GH138" s="250"/>
      <c r="GI138" s="250"/>
      <c r="GJ138" s="250"/>
      <c r="GK138" s="250"/>
      <c r="GL138" s="250"/>
      <c r="GM138" s="250"/>
      <c r="GN138" s="250"/>
      <c r="GO138" s="250"/>
      <c r="GP138" s="250"/>
      <c r="GQ138" s="250"/>
      <c r="GR138" s="250"/>
      <c r="GS138" s="250"/>
      <c r="GT138" s="250"/>
      <c r="GU138" s="250"/>
      <c r="GV138" s="250"/>
      <c r="GW138" s="250"/>
      <c r="GX138" s="250"/>
      <c r="GY138" s="250"/>
      <c r="GZ138" s="250"/>
      <c r="HA138" s="250"/>
      <c r="HB138" s="250"/>
      <c r="HC138" s="250"/>
      <c r="HD138" s="250"/>
      <c r="HE138" s="250"/>
      <c r="HF138" s="250"/>
      <c r="HG138" s="250"/>
      <c r="HH138" s="250"/>
      <c r="HI138" s="250"/>
      <c r="HJ138" s="250"/>
      <c r="HK138" s="250"/>
      <c r="HL138" s="250"/>
      <c r="HM138" s="250"/>
      <c r="HN138" s="250"/>
      <c r="HO138" s="250"/>
      <c r="HP138" s="250"/>
      <c r="HQ138" s="250"/>
      <c r="HR138" s="250"/>
      <c r="HS138" s="250"/>
      <c r="HT138" s="250"/>
      <c r="HU138" s="250"/>
      <c r="HV138" s="250"/>
      <c r="HW138" s="250"/>
      <c r="HX138" s="250"/>
      <c r="HY138" s="250"/>
      <c r="HZ138" s="250"/>
      <c r="IA138" s="250"/>
      <c r="IB138" s="250"/>
      <c r="IC138" s="250"/>
      <c r="ID138" s="250"/>
      <c r="IE138" s="250"/>
      <c r="IF138" s="250"/>
      <c r="IG138" s="250"/>
      <c r="IH138" s="250"/>
      <c r="II138" s="250"/>
      <c r="IJ138" s="250"/>
      <c r="IK138" s="250"/>
      <c r="IL138" s="250"/>
      <c r="IM138" s="250"/>
      <c r="IN138" s="250"/>
      <c r="IO138" s="250"/>
      <c r="IP138" s="250"/>
      <c r="IQ138" s="250"/>
      <c r="IR138" s="250"/>
      <c r="IS138" s="250"/>
      <c r="IT138" s="250"/>
      <c r="IU138" s="250"/>
      <c r="IV138" s="250"/>
      <c r="IW138" s="250"/>
      <c r="IX138" s="250"/>
      <c r="IY138" s="250"/>
      <c r="IZ138" s="250"/>
      <c r="JA138" s="250"/>
      <c r="JB138" s="250"/>
      <c r="JC138" s="250"/>
      <c r="JD138" s="250"/>
      <c r="JE138" s="250"/>
      <c r="JF138" s="250"/>
      <c r="JG138" s="250"/>
      <c r="JH138" s="250"/>
    </row>
    <row r="139" spans="1:268" customFormat="1" ht="16.2" thickBot="1" x14ac:dyDescent="0.35">
      <c r="B139" s="12" t="s">
        <v>167</v>
      </c>
      <c r="C139" s="308"/>
      <c r="D139" s="371"/>
      <c r="E139" s="317"/>
      <c r="F139" s="320">
        <f>D139</f>
        <v>0</v>
      </c>
      <c r="G139" s="319"/>
      <c r="I139" s="250"/>
      <c r="J139" s="248"/>
      <c r="K139" s="248"/>
      <c r="L139" s="248"/>
      <c r="M139" s="248"/>
      <c r="N139" s="248"/>
      <c r="O139" s="248"/>
      <c r="P139" s="248"/>
      <c r="Q139" s="248"/>
      <c r="R139" s="248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0"/>
      <c r="AS139" s="250"/>
      <c r="AT139" s="250"/>
      <c r="AU139" s="250"/>
      <c r="AV139" s="250"/>
      <c r="AW139" s="250"/>
      <c r="AX139" s="250"/>
      <c r="AY139" s="250"/>
      <c r="AZ139" s="250"/>
      <c r="BA139" s="250"/>
      <c r="BB139" s="250"/>
      <c r="BC139" s="250"/>
      <c r="BD139" s="250"/>
      <c r="BE139" s="250"/>
      <c r="BF139" s="250"/>
      <c r="BG139" s="250"/>
      <c r="BH139" s="250"/>
      <c r="BI139" s="250"/>
      <c r="BJ139" s="250"/>
      <c r="BK139" s="250"/>
      <c r="BL139" s="250"/>
      <c r="BM139" s="250"/>
      <c r="BN139" s="250"/>
      <c r="BO139" s="250"/>
      <c r="BP139" s="250"/>
      <c r="BQ139" s="250"/>
      <c r="BR139" s="250"/>
      <c r="BS139" s="250"/>
      <c r="BT139" s="250"/>
      <c r="BU139" s="250"/>
      <c r="BV139" s="250"/>
      <c r="BW139" s="250"/>
      <c r="BX139" s="250"/>
      <c r="BY139" s="250"/>
      <c r="BZ139" s="250"/>
      <c r="CA139" s="250"/>
      <c r="CB139" s="250"/>
      <c r="CC139" s="250"/>
      <c r="CD139" s="250"/>
      <c r="CE139" s="250"/>
      <c r="CF139" s="250"/>
      <c r="CG139" s="250"/>
      <c r="CH139" s="250"/>
      <c r="CI139" s="250"/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0"/>
      <c r="CU139" s="250"/>
      <c r="CV139" s="250"/>
      <c r="CW139" s="250"/>
      <c r="CX139" s="250"/>
      <c r="CY139" s="250"/>
      <c r="CZ139" s="250"/>
      <c r="DA139" s="250"/>
      <c r="DB139" s="250"/>
      <c r="DC139" s="250"/>
      <c r="DD139" s="250"/>
      <c r="DE139" s="250"/>
      <c r="DF139" s="250"/>
      <c r="DG139" s="250"/>
      <c r="DH139" s="250"/>
      <c r="DI139" s="250"/>
      <c r="DJ139" s="250"/>
      <c r="DK139" s="250"/>
      <c r="DL139" s="250"/>
      <c r="DM139" s="250"/>
      <c r="DN139" s="250"/>
      <c r="DO139" s="250"/>
      <c r="DP139" s="250"/>
      <c r="DQ139" s="250"/>
      <c r="DR139" s="250"/>
      <c r="DS139" s="250"/>
      <c r="DT139" s="250"/>
      <c r="DU139" s="250"/>
      <c r="DV139" s="250"/>
      <c r="DW139" s="250"/>
      <c r="DX139" s="250"/>
      <c r="DY139" s="250"/>
      <c r="DZ139" s="250"/>
      <c r="EA139" s="250"/>
      <c r="EB139" s="250"/>
      <c r="EC139" s="250"/>
      <c r="ED139" s="250"/>
      <c r="EE139" s="250"/>
      <c r="EF139" s="250"/>
      <c r="EG139" s="250"/>
      <c r="EH139" s="250"/>
      <c r="EI139" s="250"/>
      <c r="EJ139" s="250"/>
      <c r="EK139" s="250"/>
      <c r="EL139" s="250"/>
      <c r="EM139" s="250"/>
      <c r="EN139" s="250"/>
      <c r="EO139" s="250"/>
      <c r="EP139" s="250"/>
      <c r="EQ139" s="250"/>
      <c r="ER139" s="250"/>
      <c r="ES139" s="250"/>
      <c r="ET139" s="250"/>
      <c r="EU139" s="250"/>
      <c r="EV139" s="250"/>
      <c r="EW139" s="250"/>
      <c r="EX139" s="250"/>
      <c r="EY139" s="250"/>
      <c r="EZ139" s="250"/>
      <c r="FA139" s="250"/>
      <c r="FB139" s="250"/>
      <c r="FC139" s="250"/>
      <c r="FD139" s="250"/>
      <c r="FE139" s="250"/>
      <c r="FF139" s="250"/>
      <c r="FG139" s="250"/>
      <c r="FH139" s="250"/>
      <c r="FI139" s="250"/>
      <c r="FJ139" s="250"/>
      <c r="FK139" s="250"/>
      <c r="FL139" s="250"/>
      <c r="FM139" s="250"/>
      <c r="FN139" s="250"/>
      <c r="FO139" s="250"/>
      <c r="FP139" s="250"/>
      <c r="FQ139" s="250"/>
      <c r="FR139" s="250"/>
      <c r="FS139" s="250"/>
      <c r="FT139" s="250"/>
      <c r="FU139" s="250"/>
      <c r="FV139" s="250"/>
      <c r="FW139" s="250"/>
      <c r="FX139" s="250"/>
      <c r="FY139" s="250"/>
      <c r="FZ139" s="250"/>
      <c r="GA139" s="250"/>
      <c r="GB139" s="250"/>
      <c r="GC139" s="250"/>
      <c r="GD139" s="250"/>
      <c r="GE139" s="250"/>
      <c r="GF139" s="250"/>
      <c r="GG139" s="250"/>
      <c r="GH139" s="250"/>
      <c r="GI139" s="250"/>
      <c r="GJ139" s="250"/>
      <c r="GK139" s="250"/>
      <c r="GL139" s="250"/>
      <c r="GM139" s="250"/>
      <c r="GN139" s="250"/>
      <c r="GO139" s="250"/>
      <c r="GP139" s="250"/>
      <c r="GQ139" s="250"/>
      <c r="GR139" s="250"/>
      <c r="GS139" s="250"/>
      <c r="GT139" s="250"/>
      <c r="GU139" s="250"/>
      <c r="GV139" s="250"/>
      <c r="GW139" s="250"/>
      <c r="GX139" s="250"/>
      <c r="GY139" s="250"/>
      <c r="GZ139" s="250"/>
      <c r="HA139" s="250"/>
      <c r="HB139" s="250"/>
      <c r="HC139" s="250"/>
      <c r="HD139" s="250"/>
      <c r="HE139" s="250"/>
      <c r="HF139" s="250"/>
      <c r="HG139" s="250"/>
      <c r="HH139" s="250"/>
      <c r="HI139" s="250"/>
      <c r="HJ139" s="250"/>
      <c r="HK139" s="250"/>
      <c r="HL139" s="250"/>
      <c r="HM139" s="250"/>
      <c r="HN139" s="250"/>
      <c r="HO139" s="250"/>
      <c r="HP139" s="250"/>
      <c r="HQ139" s="250"/>
      <c r="HR139" s="250"/>
      <c r="HS139" s="250"/>
      <c r="HT139" s="250"/>
      <c r="HU139" s="250"/>
      <c r="HV139" s="250"/>
      <c r="HW139" s="250"/>
      <c r="HX139" s="250"/>
      <c r="HY139" s="250"/>
      <c r="HZ139" s="250"/>
      <c r="IA139" s="250"/>
      <c r="IB139" s="250"/>
      <c r="IC139" s="250"/>
      <c r="ID139" s="250"/>
      <c r="IE139" s="250"/>
      <c r="IF139" s="250"/>
      <c r="IG139" s="250"/>
      <c r="IH139" s="250"/>
      <c r="II139" s="250"/>
      <c r="IJ139" s="250"/>
      <c r="IK139" s="250"/>
      <c r="IL139" s="250"/>
      <c r="IM139" s="250"/>
      <c r="IN139" s="250"/>
      <c r="IO139" s="250"/>
      <c r="IP139" s="250"/>
      <c r="IQ139" s="250"/>
      <c r="IR139" s="250"/>
      <c r="IS139" s="250"/>
      <c r="IT139" s="250"/>
      <c r="IU139" s="250"/>
      <c r="IV139" s="250"/>
      <c r="IW139" s="250"/>
      <c r="IX139" s="250"/>
      <c r="IY139" s="250"/>
      <c r="IZ139" s="250"/>
      <c r="JA139" s="250"/>
      <c r="JB139" s="250"/>
      <c r="JC139" s="250"/>
      <c r="JD139" s="250"/>
      <c r="JE139" s="250"/>
      <c r="JF139" s="250"/>
      <c r="JG139" s="250"/>
      <c r="JH139" s="250"/>
    </row>
    <row r="140" spans="1:268" customFormat="1" ht="16.2" thickBot="1" x14ac:dyDescent="0.35">
      <c r="B140" s="12" t="s">
        <v>168</v>
      </c>
      <c r="C140" s="308"/>
      <c r="D140" s="372"/>
      <c r="E140" s="321"/>
      <c r="F140" s="322">
        <f>D140</f>
        <v>0</v>
      </c>
      <c r="G140" s="321"/>
      <c r="I140" s="250"/>
      <c r="J140" s="248"/>
      <c r="K140" s="248"/>
      <c r="L140" s="248"/>
      <c r="M140" s="248"/>
      <c r="N140" s="248"/>
      <c r="O140" s="248"/>
      <c r="P140" s="248"/>
      <c r="Q140" s="248"/>
      <c r="R140" s="248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50"/>
      <c r="BH140" s="250"/>
      <c r="BI140" s="250"/>
      <c r="BJ140" s="250"/>
      <c r="BK140" s="250"/>
      <c r="BL140" s="250"/>
      <c r="BM140" s="250"/>
      <c r="BN140" s="250"/>
      <c r="BO140" s="250"/>
      <c r="BP140" s="250"/>
      <c r="BQ140" s="250"/>
      <c r="BR140" s="250"/>
      <c r="BS140" s="250"/>
      <c r="BT140" s="250"/>
      <c r="BU140" s="250"/>
      <c r="BV140" s="250"/>
      <c r="BW140" s="250"/>
      <c r="BX140" s="250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0"/>
      <c r="CI140" s="250"/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0"/>
      <c r="CU140" s="250"/>
      <c r="CV140" s="250"/>
      <c r="CW140" s="250"/>
      <c r="CX140" s="250"/>
      <c r="CY140" s="250"/>
      <c r="CZ140" s="250"/>
      <c r="DA140" s="250"/>
      <c r="DB140" s="250"/>
      <c r="DC140" s="250"/>
      <c r="DD140" s="250"/>
      <c r="DE140" s="250"/>
      <c r="DF140" s="250"/>
      <c r="DG140" s="250"/>
      <c r="DH140" s="250"/>
      <c r="DI140" s="250"/>
      <c r="DJ140" s="250"/>
      <c r="DK140" s="250"/>
      <c r="DL140" s="250"/>
      <c r="DM140" s="250"/>
      <c r="DN140" s="250"/>
      <c r="DO140" s="250"/>
      <c r="DP140" s="250"/>
      <c r="DQ140" s="250"/>
      <c r="DR140" s="250"/>
      <c r="DS140" s="250"/>
      <c r="DT140" s="250"/>
      <c r="DU140" s="250"/>
      <c r="DV140" s="250"/>
      <c r="DW140" s="250"/>
      <c r="DX140" s="250"/>
      <c r="DY140" s="250"/>
      <c r="DZ140" s="250"/>
      <c r="EA140" s="250"/>
      <c r="EB140" s="250"/>
      <c r="EC140" s="250"/>
      <c r="ED140" s="250"/>
      <c r="EE140" s="250"/>
      <c r="EF140" s="250"/>
      <c r="EG140" s="250"/>
      <c r="EH140" s="250"/>
      <c r="EI140" s="250"/>
      <c r="EJ140" s="250"/>
      <c r="EK140" s="250"/>
      <c r="EL140" s="250"/>
      <c r="EM140" s="250"/>
      <c r="EN140" s="250"/>
      <c r="EO140" s="250"/>
      <c r="EP140" s="250"/>
      <c r="EQ140" s="250"/>
      <c r="ER140" s="250"/>
      <c r="ES140" s="250"/>
      <c r="ET140" s="250"/>
      <c r="EU140" s="250"/>
      <c r="EV140" s="250"/>
      <c r="EW140" s="250"/>
      <c r="EX140" s="250"/>
      <c r="EY140" s="250"/>
      <c r="EZ140" s="250"/>
      <c r="FA140" s="250"/>
      <c r="FB140" s="250"/>
      <c r="FC140" s="250"/>
      <c r="FD140" s="250"/>
      <c r="FE140" s="250"/>
      <c r="FF140" s="250"/>
      <c r="FG140" s="250"/>
      <c r="FH140" s="250"/>
      <c r="FI140" s="250"/>
      <c r="FJ140" s="250"/>
      <c r="FK140" s="250"/>
      <c r="FL140" s="250"/>
      <c r="FM140" s="250"/>
      <c r="FN140" s="250"/>
      <c r="FO140" s="250"/>
      <c r="FP140" s="250"/>
      <c r="FQ140" s="250"/>
      <c r="FR140" s="250"/>
      <c r="FS140" s="250"/>
      <c r="FT140" s="250"/>
      <c r="FU140" s="250"/>
      <c r="FV140" s="250"/>
      <c r="FW140" s="250"/>
      <c r="FX140" s="250"/>
      <c r="FY140" s="250"/>
      <c r="FZ140" s="250"/>
      <c r="GA140" s="250"/>
      <c r="GB140" s="250"/>
      <c r="GC140" s="250"/>
      <c r="GD140" s="250"/>
      <c r="GE140" s="250"/>
      <c r="GF140" s="250"/>
      <c r="GG140" s="250"/>
      <c r="GH140" s="250"/>
      <c r="GI140" s="250"/>
      <c r="GJ140" s="250"/>
      <c r="GK140" s="250"/>
      <c r="GL140" s="250"/>
      <c r="GM140" s="250"/>
      <c r="GN140" s="250"/>
      <c r="GO140" s="250"/>
      <c r="GP140" s="250"/>
      <c r="GQ140" s="250"/>
      <c r="GR140" s="250"/>
      <c r="GS140" s="250"/>
      <c r="GT140" s="250"/>
      <c r="GU140" s="250"/>
      <c r="GV140" s="250"/>
      <c r="GW140" s="250"/>
      <c r="GX140" s="250"/>
      <c r="GY140" s="250"/>
      <c r="GZ140" s="250"/>
      <c r="HA140" s="250"/>
      <c r="HB140" s="250"/>
      <c r="HC140" s="250"/>
      <c r="HD140" s="250"/>
      <c r="HE140" s="250"/>
      <c r="HF140" s="250"/>
      <c r="HG140" s="250"/>
      <c r="HH140" s="250"/>
      <c r="HI140" s="250"/>
      <c r="HJ140" s="250"/>
      <c r="HK140" s="250"/>
      <c r="HL140" s="250"/>
      <c r="HM140" s="250"/>
      <c r="HN140" s="250"/>
      <c r="HO140" s="250"/>
      <c r="HP140" s="250"/>
      <c r="HQ140" s="250"/>
      <c r="HR140" s="250"/>
      <c r="HS140" s="250"/>
      <c r="HT140" s="250"/>
      <c r="HU140" s="250"/>
      <c r="HV140" s="250"/>
      <c r="HW140" s="250"/>
      <c r="HX140" s="250"/>
      <c r="HY140" s="250"/>
      <c r="HZ140" s="250"/>
      <c r="IA140" s="250"/>
      <c r="IB140" s="250"/>
      <c r="IC140" s="250"/>
      <c r="ID140" s="250"/>
      <c r="IE140" s="250"/>
      <c r="IF140" s="250"/>
      <c r="IG140" s="250"/>
      <c r="IH140" s="250"/>
      <c r="II140" s="250"/>
      <c r="IJ140" s="250"/>
      <c r="IK140" s="250"/>
      <c r="IL140" s="250"/>
      <c r="IM140" s="250"/>
      <c r="IN140" s="250"/>
      <c r="IO140" s="250"/>
      <c r="IP140" s="250"/>
      <c r="IQ140" s="250"/>
      <c r="IR140" s="250"/>
      <c r="IS140" s="250"/>
      <c r="IT140" s="250"/>
      <c r="IU140" s="250"/>
      <c r="IV140" s="250"/>
      <c r="IW140" s="250"/>
      <c r="IX140" s="250"/>
      <c r="IY140" s="250"/>
      <c r="IZ140" s="250"/>
      <c r="JA140" s="250"/>
      <c r="JB140" s="250"/>
      <c r="JC140" s="250"/>
      <c r="JD140" s="250"/>
      <c r="JE140" s="250"/>
      <c r="JF140" s="250"/>
      <c r="JG140" s="250"/>
      <c r="JH140" s="250"/>
    </row>
    <row r="141" spans="1:268" customFormat="1" ht="18" thickBot="1" x14ac:dyDescent="0.35">
      <c r="B141" s="12" t="s">
        <v>39</v>
      </c>
      <c r="C141" s="309"/>
      <c r="D141" s="370">
        <f>IF(D134&gt;SUM(D135+D138),D134-D135-D136-D137-D138-D139-D140,0)</f>
        <v>0</v>
      </c>
      <c r="E141" s="374">
        <f>E134-E135-E138</f>
        <v>0</v>
      </c>
      <c r="F141" s="313">
        <f>F134-F135-F136-F137-F138-F139-F140</f>
        <v>0</v>
      </c>
      <c r="G141" s="330">
        <f>G134</f>
        <v>0</v>
      </c>
      <c r="H141" s="4"/>
      <c r="I141" s="250"/>
      <c r="J141" s="248"/>
      <c r="K141" s="248"/>
      <c r="L141" s="248"/>
      <c r="M141" s="248"/>
      <c r="N141" s="248"/>
      <c r="O141" s="248"/>
      <c r="P141" s="248"/>
      <c r="Q141" s="248"/>
      <c r="R141" s="248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  <c r="AS141" s="250"/>
      <c r="AT141" s="250"/>
      <c r="AU141" s="250"/>
      <c r="AV141" s="250"/>
      <c r="AW141" s="250"/>
      <c r="AX141" s="250"/>
      <c r="AY141" s="250"/>
      <c r="AZ141" s="250"/>
      <c r="BA141" s="250"/>
      <c r="BB141" s="250"/>
      <c r="BC141" s="250"/>
      <c r="BD141" s="250"/>
      <c r="BE141" s="250"/>
      <c r="BF141" s="250"/>
      <c r="BG141" s="250"/>
      <c r="BH141" s="250"/>
      <c r="BI141" s="250"/>
      <c r="BJ141" s="250"/>
      <c r="BK141" s="250"/>
      <c r="BL141" s="250"/>
      <c r="BM141" s="250"/>
      <c r="BN141" s="250"/>
      <c r="BO141" s="250"/>
      <c r="BP141" s="250"/>
      <c r="BQ141" s="250"/>
      <c r="BR141" s="250"/>
      <c r="BS141" s="250"/>
      <c r="BT141" s="250"/>
      <c r="BU141" s="250"/>
      <c r="BV141" s="250"/>
      <c r="BW141" s="250"/>
      <c r="BX141" s="250"/>
      <c r="BY141" s="250"/>
      <c r="BZ141" s="250"/>
      <c r="CA141" s="250"/>
      <c r="CB141" s="250"/>
      <c r="CC141" s="250"/>
      <c r="CD141" s="250"/>
      <c r="CE141" s="250"/>
      <c r="CF141" s="250"/>
      <c r="CG141" s="250"/>
      <c r="CH141" s="250"/>
      <c r="CI141" s="250"/>
      <c r="CJ141" s="250"/>
      <c r="CK141" s="250"/>
      <c r="CL141" s="250"/>
      <c r="CM141" s="250"/>
      <c r="CN141" s="250"/>
      <c r="CO141" s="250"/>
      <c r="CP141" s="250"/>
      <c r="CQ141" s="250"/>
      <c r="CR141" s="250"/>
      <c r="CS141" s="250"/>
      <c r="CT141" s="250"/>
      <c r="CU141" s="250"/>
      <c r="CV141" s="250"/>
      <c r="CW141" s="250"/>
      <c r="CX141" s="250"/>
      <c r="CY141" s="250"/>
      <c r="CZ141" s="250"/>
      <c r="DA141" s="250"/>
      <c r="DB141" s="250"/>
      <c r="DC141" s="250"/>
      <c r="DD141" s="250"/>
      <c r="DE141" s="250"/>
      <c r="DF141" s="250"/>
      <c r="DG141" s="250"/>
      <c r="DH141" s="250"/>
      <c r="DI141" s="250"/>
      <c r="DJ141" s="250"/>
      <c r="DK141" s="250"/>
      <c r="DL141" s="250"/>
      <c r="DM141" s="250"/>
      <c r="DN141" s="250"/>
      <c r="DO141" s="250"/>
      <c r="DP141" s="250"/>
      <c r="DQ141" s="250"/>
      <c r="DR141" s="250"/>
      <c r="DS141" s="250"/>
      <c r="DT141" s="250"/>
      <c r="DU141" s="250"/>
      <c r="DV141" s="250"/>
      <c r="DW141" s="250"/>
      <c r="DX141" s="250"/>
      <c r="DY141" s="250"/>
      <c r="DZ141" s="250"/>
      <c r="EA141" s="250"/>
      <c r="EB141" s="250"/>
      <c r="EC141" s="250"/>
      <c r="ED141" s="250"/>
      <c r="EE141" s="250"/>
      <c r="EF141" s="250"/>
      <c r="EG141" s="250"/>
      <c r="EH141" s="250"/>
      <c r="EI141" s="250"/>
      <c r="EJ141" s="250"/>
      <c r="EK141" s="250"/>
      <c r="EL141" s="250"/>
      <c r="EM141" s="250"/>
      <c r="EN141" s="250"/>
      <c r="EO141" s="250"/>
      <c r="EP141" s="250"/>
      <c r="EQ141" s="250"/>
      <c r="ER141" s="250"/>
      <c r="ES141" s="250"/>
      <c r="ET141" s="250"/>
      <c r="EU141" s="250"/>
      <c r="EV141" s="250"/>
      <c r="EW141" s="250"/>
      <c r="EX141" s="250"/>
      <c r="EY141" s="250"/>
      <c r="EZ141" s="250"/>
      <c r="FA141" s="250"/>
      <c r="FB141" s="250"/>
      <c r="FC141" s="250"/>
      <c r="FD141" s="250"/>
      <c r="FE141" s="250"/>
      <c r="FF141" s="250"/>
      <c r="FG141" s="250"/>
      <c r="FH141" s="250"/>
      <c r="FI141" s="250"/>
      <c r="FJ141" s="250"/>
      <c r="FK141" s="250"/>
      <c r="FL141" s="250"/>
      <c r="FM141" s="250"/>
      <c r="FN141" s="250"/>
      <c r="FO141" s="250"/>
      <c r="FP141" s="250"/>
      <c r="FQ141" s="250"/>
      <c r="FR141" s="250"/>
      <c r="FS141" s="250"/>
      <c r="FT141" s="250"/>
      <c r="FU141" s="250"/>
      <c r="FV141" s="250"/>
      <c r="FW141" s="250"/>
      <c r="FX141" s="250"/>
      <c r="FY141" s="250"/>
      <c r="FZ141" s="250"/>
      <c r="GA141" s="250"/>
      <c r="GB141" s="250"/>
      <c r="GC141" s="250"/>
      <c r="GD141" s="250"/>
      <c r="GE141" s="250"/>
      <c r="GF141" s="250"/>
      <c r="GG141" s="250"/>
      <c r="GH141" s="250"/>
      <c r="GI141" s="250"/>
      <c r="GJ141" s="250"/>
      <c r="GK141" s="250"/>
      <c r="GL141" s="250"/>
      <c r="GM141" s="250"/>
      <c r="GN141" s="250"/>
      <c r="GO141" s="250"/>
      <c r="GP141" s="250"/>
      <c r="GQ141" s="250"/>
      <c r="GR141" s="250"/>
      <c r="GS141" s="250"/>
      <c r="GT141" s="250"/>
      <c r="GU141" s="250"/>
      <c r="GV141" s="250"/>
      <c r="GW141" s="250"/>
      <c r="GX141" s="250"/>
      <c r="GY141" s="250"/>
      <c r="GZ141" s="250"/>
      <c r="HA141" s="250"/>
      <c r="HB141" s="250"/>
      <c r="HC141" s="250"/>
      <c r="HD141" s="250"/>
      <c r="HE141" s="250"/>
      <c r="HF141" s="250"/>
      <c r="HG141" s="250"/>
      <c r="HH141" s="250"/>
      <c r="HI141" s="250"/>
      <c r="HJ141" s="250"/>
      <c r="HK141" s="250"/>
      <c r="HL141" s="250"/>
      <c r="HM141" s="250"/>
      <c r="HN141" s="250"/>
      <c r="HO141" s="250"/>
      <c r="HP141" s="250"/>
      <c r="HQ141" s="250"/>
      <c r="HR141" s="250"/>
      <c r="HS141" s="250"/>
      <c r="HT141" s="250"/>
      <c r="HU141" s="250"/>
      <c r="HV141" s="250"/>
      <c r="HW141" s="250"/>
      <c r="HX141" s="250"/>
      <c r="HY141" s="250"/>
      <c r="HZ141" s="250"/>
      <c r="IA141" s="250"/>
      <c r="IB141" s="250"/>
      <c r="IC141" s="250"/>
      <c r="ID141" s="250"/>
      <c r="IE141" s="250"/>
      <c r="IF141" s="250"/>
      <c r="IG141" s="250"/>
      <c r="IH141" s="250"/>
      <c r="II141" s="250"/>
      <c r="IJ141" s="250"/>
      <c r="IK141" s="250"/>
      <c r="IL141" s="250"/>
      <c r="IM141" s="250"/>
      <c r="IN141" s="250"/>
      <c r="IO141" s="250"/>
      <c r="IP141" s="250"/>
      <c r="IQ141" s="250"/>
      <c r="IR141" s="250"/>
      <c r="IS141" s="250"/>
      <c r="IT141" s="250"/>
      <c r="IU141" s="250"/>
      <c r="IV141" s="250"/>
      <c r="IW141" s="250"/>
      <c r="IX141" s="250"/>
      <c r="IY141" s="250"/>
      <c r="IZ141" s="250"/>
      <c r="JA141" s="250"/>
      <c r="JB141" s="250"/>
      <c r="JC141" s="250"/>
      <c r="JD141" s="250"/>
      <c r="JE141" s="250"/>
      <c r="JF141" s="250"/>
      <c r="JG141" s="250"/>
      <c r="JH141" s="250"/>
    </row>
    <row r="142" spans="1:268" x14ac:dyDescent="0.25">
      <c r="H142" s="4"/>
    </row>
    <row r="143" spans="1:268" ht="13.8" thickBot="1" x14ac:dyDescent="0.3"/>
    <row r="144" spans="1:268" x14ac:dyDescent="0.25">
      <c r="A144" s="92"/>
      <c r="B144" s="236"/>
      <c r="C144" s="95" t="s">
        <v>31</v>
      </c>
    </row>
    <row r="145" spans="1:3" x14ac:dyDescent="0.25">
      <c r="A145" s="92"/>
      <c r="B145" s="237" t="s">
        <v>32</v>
      </c>
      <c r="C145" s="94" t="str">
        <f>IF(SUM('7990NTP-P'!E54-'7990NTP-P'!D54-'7990NTP-P'!C54)=SUM(C122:C124),"OKAY","Error")</f>
        <v>OKAY</v>
      </c>
    </row>
    <row r="146" spans="1:3" x14ac:dyDescent="0.25">
      <c r="A146" s="92"/>
      <c r="B146" s="237" t="s">
        <v>33</v>
      </c>
      <c r="C146" s="94" t="str">
        <f>IF('7990NTP-P'!C54=SUM('FL Info'!C126:C128),"OKAY","Error")</f>
        <v>OKAY</v>
      </c>
    </row>
    <row r="147" spans="1:3" x14ac:dyDescent="0.25">
      <c r="A147" s="92"/>
      <c r="B147" s="238" t="s">
        <v>98</v>
      </c>
      <c r="C147" s="94" t="str">
        <f>IF('7990NTP-P'!D54=SUM('FL Info'!C130:C132),"OKAY","Error")</f>
        <v>OKAY</v>
      </c>
    </row>
    <row r="148" spans="1:3" x14ac:dyDescent="0.25">
      <c r="A148" s="92"/>
      <c r="B148" s="239" t="s">
        <v>34</v>
      </c>
      <c r="C148" s="96" t="str">
        <f>IF(D134='7990NTP-P'!G60,"OKAY","Error")</f>
        <v>OKAY</v>
      </c>
    </row>
    <row r="149" spans="1:3" ht="13.8" thickBot="1" x14ac:dyDescent="0.3">
      <c r="A149" s="92"/>
      <c r="B149" s="240" t="s">
        <v>35</v>
      </c>
      <c r="C149" s="97" t="str">
        <f>IF(D141=D134-SUM(D135:D140),"OKAY","Error")</f>
        <v>OKAY</v>
      </c>
    </row>
    <row r="150" spans="1:3" x14ac:dyDescent="0.25">
      <c r="C150" s="93"/>
    </row>
  </sheetData>
  <sheetProtection algorithmName="SHA-512" hashValue="QftIhKRx01F5+HKw30sRtvyL3hkPBqLl+2oMvWxA1mT6aUsSaCt/NI27Oyp5kGabPjJYnvqreJb8i+Yass6Qrg==" saltValue="OzKKCuDoGp2cvzvB1EDxBg==" spinCount="100000" sheet="1" objects="1" scenarios="1"/>
  <dataValidations disablePrompts="1" count="1">
    <dataValidation type="whole" operator="greaterThan" allowBlank="1" showInputMessage="1" showErrorMessage="1" sqref="C119:E119">
      <formula1>0</formula1>
    </dataValidation>
  </dataValidations>
  <pageMargins left="0.7" right="0.7" top="0.5" bottom="0.5" header="0.3" footer="0.3"/>
  <pageSetup scale="45" orientation="portrait" r:id="rId1"/>
  <headerFooter>
    <oddFooter>&amp;LDHCS 5994 (04/15) 
&amp;F - &amp;A</oddFooter>
  </headerFooter>
  <rowBreaks count="1" manualBreakCount="1">
    <brk id="11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Comparison</vt:lpstr>
      <vt:lpstr>7990NTP-P</vt:lpstr>
      <vt:lpstr>FL Info</vt:lpstr>
      <vt:lpstr>'7990NTP-P'!Print_Area</vt:lpstr>
      <vt:lpstr>Comparison!Print_Area</vt:lpstr>
      <vt:lpstr>'FL Info'!Print_Area</vt:lpstr>
    </vt:vector>
  </TitlesOfParts>
  <Company>Department of Alcohol &amp;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</dc:creator>
  <cp:lastModifiedBy>Hoang, Julie (SUDPPFD-FMAB)@DHCS</cp:lastModifiedBy>
  <cp:lastPrinted>2016-09-21T22:22:00Z</cp:lastPrinted>
  <dcterms:created xsi:type="dcterms:W3CDTF">1999-07-07T16:24:46Z</dcterms:created>
  <dcterms:modified xsi:type="dcterms:W3CDTF">2017-11-01T17:51:09Z</dcterms:modified>
</cp:coreProperties>
</file>