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G:\FMAB\FM\Cost Reports\Cost 17-18\Mail Out Hard Copy - County\DMC Forms\"/>
    </mc:Choice>
  </mc:AlternateContent>
  <bookViews>
    <workbookView xWindow="-15" yWindow="45" windowWidth="12600" windowHeight="11940"/>
  </bookViews>
  <sheets>
    <sheet name="Comparison" sheetId="9" r:id="rId1"/>
    <sheet name="7990NTP-P" sheetId="7" r:id="rId2"/>
    <sheet name="FL Info" sheetId="13" r:id="rId3"/>
  </sheets>
  <definedNames>
    <definedName name="\\I4" hidden="1">#NAME?</definedName>
    <definedName name="\\I8" hidden="1">#NAME?</definedName>
    <definedName name="\I">#REF!</definedName>
    <definedName name="\I2">#REF!</definedName>
    <definedName name="\I3">#REF!</definedName>
    <definedName name="\I4">#REF!</definedName>
    <definedName name="\I5">#REF!</definedName>
    <definedName name="\I6">#REF!</definedName>
    <definedName name="\I7">#REF!</definedName>
    <definedName name="\I8">#REF!</definedName>
    <definedName name="\I8a">#REF!</definedName>
    <definedName name="\I9">#REF!</definedName>
    <definedName name="_1_5">#REF!</definedName>
    <definedName name="BACKA">#REF!</definedName>
    <definedName name="BACKB">#REF!</definedName>
    <definedName name="BACKC">#REF!</definedName>
    <definedName name="BACKD">#REF!</definedName>
    <definedName name="BLOCK">#REF!</definedName>
    <definedName name="i">#REF!</definedName>
    <definedName name="_xlnm.Print_Area" localSheetId="1">'7990NTP-P'!$A$1:$J$59</definedName>
    <definedName name="_xlnm.Print_Area" localSheetId="0">Comparison!$A$1:$D$36</definedName>
    <definedName name="_xlnm.Print_Area" localSheetId="2">'FL Info'!$A$1:$H$142</definedName>
    <definedName name="repor1">#REF!</definedName>
    <definedName name="REPORT">#REF!</definedName>
  </definedNames>
  <calcPr calcId="162913"/>
</workbook>
</file>

<file path=xl/calcChain.xml><?xml version="1.0" encoding="utf-8"?>
<calcChain xmlns="http://schemas.openxmlformats.org/spreadsheetml/2006/main">
  <c r="F117" i="13" l="1"/>
  <c r="F116" i="13"/>
  <c r="F115" i="13"/>
  <c r="E117" i="13"/>
  <c r="E116" i="13"/>
  <c r="E115" i="13"/>
  <c r="H35" i="13" l="1"/>
  <c r="F35" i="13"/>
  <c r="D35" i="13"/>
  <c r="H32" i="13"/>
  <c r="F32" i="13"/>
  <c r="D32" i="13"/>
  <c r="H62" i="13" l="1"/>
  <c r="F62" i="13"/>
  <c r="D62" i="13"/>
  <c r="F59" i="13" l="1"/>
  <c r="F92" i="13" l="1"/>
  <c r="H92" i="13"/>
  <c r="H86" i="13"/>
  <c r="F86" i="13"/>
  <c r="D92" i="13"/>
  <c r="D86" i="13"/>
  <c r="D89" i="13"/>
  <c r="E41" i="7"/>
  <c r="D41" i="7"/>
  <c r="C41" i="7"/>
  <c r="B4" i="13" l="1"/>
  <c r="E128" i="13" l="1"/>
  <c r="F128" i="13"/>
  <c r="F129" i="13"/>
  <c r="F130" i="13"/>
  <c r="E131" i="13"/>
  <c r="F131" i="13"/>
  <c r="F132" i="13"/>
  <c r="F133" i="13"/>
  <c r="E7" i="7" l="1"/>
  <c r="B5" i="9" l="1"/>
  <c r="H89" i="13" l="1"/>
  <c r="F89" i="13"/>
  <c r="H83" i="13"/>
  <c r="F83" i="13"/>
  <c r="D83" i="13"/>
  <c r="C48" i="7" l="1"/>
  <c r="B50" i="7"/>
  <c r="B49" i="7"/>
  <c r="B48" i="7"/>
  <c r="B51" i="7" l="1"/>
  <c r="H81" i="13"/>
  <c r="F81" i="13"/>
  <c r="D81" i="13"/>
  <c r="H79" i="13"/>
  <c r="F79" i="13"/>
  <c r="D79" i="13"/>
  <c r="H77" i="13"/>
  <c r="F77" i="13"/>
  <c r="D77" i="13"/>
  <c r="H75" i="13"/>
  <c r="F75" i="13"/>
  <c r="D75" i="13"/>
  <c r="H73" i="13"/>
  <c r="F73" i="13"/>
  <c r="D73" i="13"/>
  <c r="H71" i="13"/>
  <c r="F71" i="13"/>
  <c r="D71" i="13"/>
  <c r="H68" i="13" l="1"/>
  <c r="H65" i="13"/>
  <c r="H59" i="13"/>
  <c r="H56" i="13"/>
  <c r="H53" i="13"/>
  <c r="F68" i="13"/>
  <c r="F65" i="13"/>
  <c r="F56" i="13"/>
  <c r="F53" i="13"/>
  <c r="D68" i="13"/>
  <c r="D65" i="13"/>
  <c r="D59" i="13"/>
  <c r="D56" i="13"/>
  <c r="D53" i="13"/>
  <c r="C56" i="7" l="1"/>
  <c r="I18" i="7" s="1"/>
  <c r="C55" i="7"/>
  <c r="H18" i="7" s="1"/>
  <c r="C54" i="7"/>
  <c r="G18" i="7" s="1"/>
  <c r="G32" i="13" l="1"/>
  <c r="G33" i="13"/>
  <c r="E32" i="13"/>
  <c r="E33" i="13"/>
  <c r="C33" i="13"/>
  <c r="C32" i="13"/>
  <c r="J18" i="7"/>
  <c r="G19" i="7"/>
  <c r="G28" i="7"/>
  <c r="H19" i="7"/>
  <c r="H28" i="7"/>
  <c r="I19" i="7"/>
  <c r="I28" i="7"/>
  <c r="I38" i="7"/>
  <c r="I39" i="7"/>
  <c r="I40" i="7"/>
  <c r="H38" i="7"/>
  <c r="H40" i="7"/>
  <c r="H39" i="7"/>
  <c r="G38" i="7"/>
  <c r="G39" i="7"/>
  <c r="G40" i="7"/>
  <c r="G31" i="7"/>
  <c r="G37" i="7"/>
  <c r="H31" i="7"/>
  <c r="H37" i="7"/>
  <c r="E89" i="13"/>
  <c r="I31" i="7"/>
  <c r="I37" i="7"/>
  <c r="I33" i="7"/>
  <c r="I32" i="7"/>
  <c r="G33" i="7"/>
  <c r="G32" i="7"/>
  <c r="H33" i="7"/>
  <c r="H32" i="7"/>
  <c r="I34" i="7"/>
  <c r="I35" i="7"/>
  <c r="I36" i="7"/>
  <c r="H34" i="7"/>
  <c r="H35" i="7"/>
  <c r="H36" i="7"/>
  <c r="G34" i="7"/>
  <c r="G35" i="7"/>
  <c r="G36" i="7"/>
  <c r="H27" i="7"/>
  <c r="H29" i="7"/>
  <c r="H25" i="7"/>
  <c r="H30" i="7"/>
  <c r="H26" i="7"/>
  <c r="G27" i="7"/>
  <c r="G29" i="7"/>
  <c r="G25" i="7"/>
  <c r="G30" i="7"/>
  <c r="G26" i="7"/>
  <c r="I30" i="7"/>
  <c r="I27" i="7"/>
  <c r="I25" i="7"/>
  <c r="I29" i="7"/>
  <c r="I26" i="7"/>
  <c r="I11" i="7"/>
  <c r="I12" i="7"/>
  <c r="I13" i="7"/>
  <c r="I14" i="7"/>
  <c r="I15" i="7"/>
  <c r="I16" i="7"/>
  <c r="I17" i="7"/>
  <c r="I20" i="7"/>
  <c r="I21" i="7"/>
  <c r="I22" i="7"/>
  <c r="I23" i="7"/>
  <c r="I24" i="7"/>
  <c r="I10" i="7"/>
  <c r="H11" i="7"/>
  <c r="H12" i="7"/>
  <c r="H13" i="7"/>
  <c r="H14" i="7"/>
  <c r="H15" i="7"/>
  <c r="H16" i="7"/>
  <c r="H17" i="7"/>
  <c r="H20" i="7"/>
  <c r="H21" i="7"/>
  <c r="H22" i="7"/>
  <c r="H23" i="7"/>
  <c r="H24" i="7"/>
  <c r="H10" i="7"/>
  <c r="G36" i="13" l="1"/>
  <c r="G35" i="13"/>
  <c r="E35" i="13"/>
  <c r="E36" i="13"/>
  <c r="C35" i="13"/>
  <c r="C36" i="13"/>
  <c r="C63" i="13"/>
  <c r="C62" i="13"/>
  <c r="G62" i="13"/>
  <c r="G63" i="13"/>
  <c r="J38" i="7"/>
  <c r="J28" i="7"/>
  <c r="E63" i="13"/>
  <c r="E62" i="13"/>
  <c r="J19" i="7"/>
  <c r="G77" i="13"/>
  <c r="G71" i="13"/>
  <c r="E41" i="13"/>
  <c r="C89" i="13"/>
  <c r="E73" i="13"/>
  <c r="E81" i="13"/>
  <c r="E79" i="13"/>
  <c r="G79" i="13"/>
  <c r="G41" i="13"/>
  <c r="E77" i="13"/>
  <c r="G73" i="13"/>
  <c r="G81" i="13"/>
  <c r="G75" i="13"/>
  <c r="G83" i="13"/>
  <c r="G86" i="13"/>
  <c r="G87" i="13"/>
  <c r="G15" i="13"/>
  <c r="I41" i="7"/>
  <c r="G93" i="13"/>
  <c r="G92" i="13"/>
  <c r="G89" i="13"/>
  <c r="J40" i="7"/>
  <c r="E15" i="13"/>
  <c r="H41" i="7"/>
  <c r="E92" i="13"/>
  <c r="E93" i="13"/>
  <c r="E83" i="13"/>
  <c r="E87" i="13"/>
  <c r="E86" i="13"/>
  <c r="C93" i="13"/>
  <c r="J39" i="7"/>
  <c r="C92" i="13"/>
  <c r="C83" i="13"/>
  <c r="C87" i="13"/>
  <c r="C86" i="13"/>
  <c r="J33" i="7"/>
  <c r="J31" i="7"/>
  <c r="G84" i="13"/>
  <c r="C90" i="13"/>
  <c r="E71" i="13"/>
  <c r="E90" i="13"/>
  <c r="C84" i="13"/>
  <c r="J37" i="7"/>
  <c r="G90" i="13"/>
  <c r="E84" i="13"/>
  <c r="J32" i="7"/>
  <c r="E75" i="13"/>
  <c r="G54" i="13"/>
  <c r="G53" i="13"/>
  <c r="E59" i="13"/>
  <c r="E60" i="13"/>
  <c r="E53" i="13"/>
  <c r="E54" i="13"/>
  <c r="J36" i="7"/>
  <c r="C81" i="13"/>
  <c r="C77" i="13"/>
  <c r="J34" i="7"/>
  <c r="C73" i="13"/>
  <c r="C54" i="13"/>
  <c r="C53" i="13"/>
  <c r="J35" i="7"/>
  <c r="C79" i="13"/>
  <c r="C75" i="13"/>
  <c r="C71" i="13"/>
  <c r="E69" i="13"/>
  <c r="E68" i="13"/>
  <c r="E66" i="13"/>
  <c r="E65" i="13"/>
  <c r="E57" i="13"/>
  <c r="E56" i="13"/>
  <c r="C68" i="13"/>
  <c r="C69" i="13"/>
  <c r="C66" i="13"/>
  <c r="C65" i="13"/>
  <c r="C57" i="13"/>
  <c r="C56" i="13"/>
  <c r="C60" i="13"/>
  <c r="C59" i="13"/>
  <c r="J25" i="7"/>
  <c r="G57" i="13"/>
  <c r="J26" i="7"/>
  <c r="G56" i="13"/>
  <c r="J27" i="7"/>
  <c r="G60" i="13"/>
  <c r="G59" i="13"/>
  <c r="G66" i="13"/>
  <c r="G65" i="13"/>
  <c r="J29" i="7"/>
  <c r="J30" i="7"/>
  <c r="G69" i="13"/>
  <c r="G68" i="13"/>
  <c r="B23" i="9"/>
  <c r="G116" i="13" l="1"/>
  <c r="G115" i="13"/>
  <c r="G117" i="13"/>
  <c r="F41" i="13"/>
  <c r="G127" i="13" l="1"/>
  <c r="G134" i="13" s="1"/>
  <c r="B9" i="9"/>
  <c r="D7" i="13"/>
  <c r="D6" i="13"/>
  <c r="B7" i="13"/>
  <c r="B6" i="13"/>
  <c r="C96" i="13"/>
  <c r="C95" i="13"/>
  <c r="D126" i="13" s="1"/>
  <c r="B24" i="9"/>
  <c r="C103" i="13"/>
  <c r="C102" i="13"/>
  <c r="C109" i="13"/>
  <c r="C108" i="13"/>
  <c r="H107" i="13"/>
  <c r="F107" i="13"/>
  <c r="D107" i="13"/>
  <c r="H101" i="13"/>
  <c r="F101" i="13"/>
  <c r="D101" i="13"/>
  <c r="H50" i="13"/>
  <c r="H47" i="13"/>
  <c r="H44" i="13"/>
  <c r="H41" i="13"/>
  <c r="H38" i="13"/>
  <c r="F50" i="13"/>
  <c r="F47" i="13"/>
  <c r="F44" i="13"/>
  <c r="F38" i="13"/>
  <c r="G26" i="13"/>
  <c r="G29" i="13"/>
  <c r="G38" i="13"/>
  <c r="G44" i="13"/>
  <c r="G47" i="13"/>
  <c r="G50" i="13"/>
  <c r="H29" i="13"/>
  <c r="F29" i="13"/>
  <c r="F26" i="13"/>
  <c r="H26" i="13"/>
  <c r="F23" i="13"/>
  <c r="H23" i="13"/>
  <c r="H20" i="13"/>
  <c r="F20" i="13"/>
  <c r="D50" i="13"/>
  <c r="D47" i="13"/>
  <c r="D44" i="13"/>
  <c r="D41" i="13"/>
  <c r="D38" i="13"/>
  <c r="D29" i="13"/>
  <c r="D26" i="13"/>
  <c r="D23" i="13"/>
  <c r="D20" i="13"/>
  <c r="H18" i="13"/>
  <c r="F18" i="13"/>
  <c r="D18" i="13"/>
  <c r="H15" i="13"/>
  <c r="F15" i="13"/>
  <c r="D15" i="13"/>
  <c r="E101" i="13"/>
  <c r="D120" i="13" s="1"/>
  <c r="G101" i="13"/>
  <c r="D121" i="13" s="1"/>
  <c r="E18" i="13"/>
  <c r="G18" i="13"/>
  <c r="E21" i="13"/>
  <c r="G20" i="13"/>
  <c r="E23" i="13"/>
  <c r="G24" i="13"/>
  <c r="E107" i="13"/>
  <c r="D124" i="13" s="1"/>
  <c r="G107" i="13"/>
  <c r="D125" i="13" s="1"/>
  <c r="E26" i="13"/>
  <c r="E29" i="13"/>
  <c r="E38" i="13"/>
  <c r="E44" i="13"/>
  <c r="E47" i="13"/>
  <c r="E50" i="13"/>
  <c r="E16" i="13"/>
  <c r="D50" i="7"/>
  <c r="D49" i="7"/>
  <c r="D48" i="7"/>
  <c r="C50" i="7"/>
  <c r="C49" i="7"/>
  <c r="C119" i="13"/>
  <c r="B6" i="9"/>
  <c r="B7" i="9"/>
  <c r="B8" i="9"/>
  <c r="E51" i="13"/>
  <c r="G45" i="13"/>
  <c r="C120" i="13" l="1"/>
  <c r="C123" i="13"/>
  <c r="C124" i="13"/>
  <c r="C121" i="13"/>
  <c r="C125" i="13"/>
  <c r="F125" i="13"/>
  <c r="E58" i="7"/>
  <c r="G58" i="7" s="1"/>
  <c r="G15" i="7"/>
  <c r="G21" i="7"/>
  <c r="G17" i="7"/>
  <c r="G22" i="7"/>
  <c r="G10" i="7"/>
  <c r="G11" i="7"/>
  <c r="G13" i="7"/>
  <c r="G23" i="7"/>
  <c r="G12" i="7"/>
  <c r="G14" i="7"/>
  <c r="G16" i="7"/>
  <c r="G20" i="7"/>
  <c r="G24" i="7"/>
  <c r="F124" i="13"/>
  <c r="G51" i="13"/>
  <c r="E42" i="13"/>
  <c r="E24" i="13"/>
  <c r="E49" i="7"/>
  <c r="E45" i="13"/>
  <c r="D51" i="7"/>
  <c r="F120" i="13"/>
  <c r="G27" i="13"/>
  <c r="E27" i="13"/>
  <c r="G30" i="13"/>
  <c r="G48" i="13"/>
  <c r="G21" i="13"/>
  <c r="G23" i="13"/>
  <c r="G42" i="13"/>
  <c r="E20" i="13"/>
  <c r="C51" i="7"/>
  <c r="F121" i="13"/>
  <c r="G39" i="13"/>
  <c r="E50" i="7"/>
  <c r="E48" i="13"/>
  <c r="E39" i="13"/>
  <c r="E30" i="13"/>
  <c r="G16" i="13"/>
  <c r="E48" i="7"/>
  <c r="J17" i="7" l="1"/>
  <c r="C48" i="13"/>
  <c r="C107" i="13"/>
  <c r="D123" i="13" s="1"/>
  <c r="F123" i="13" s="1"/>
  <c r="B21" i="9" s="1"/>
  <c r="C115" i="13"/>
  <c r="C140" i="13"/>
  <c r="J16" i="7"/>
  <c r="C23" i="13"/>
  <c r="C18" i="13"/>
  <c r="C51" i="13"/>
  <c r="C20" i="13"/>
  <c r="C44" i="13"/>
  <c r="C139" i="13"/>
  <c r="C39" i="13"/>
  <c r="C101" i="13"/>
  <c r="D119" i="13" s="1"/>
  <c r="F119" i="13" s="1"/>
  <c r="B20" i="9" s="1"/>
  <c r="C15" i="13"/>
  <c r="G41" i="7"/>
  <c r="C42" i="13"/>
  <c r="C41" i="13"/>
  <c r="C16" i="13"/>
  <c r="J11" i="7"/>
  <c r="C45" i="13"/>
  <c r="J23" i="7"/>
  <c r="J10" i="7"/>
  <c r="C26" i="13"/>
  <c r="C27" i="13"/>
  <c r="C47" i="13"/>
  <c r="J22" i="7"/>
  <c r="J14" i="7"/>
  <c r="C24" i="13"/>
  <c r="C21" i="13"/>
  <c r="C29" i="13"/>
  <c r="J12" i="7"/>
  <c r="J24" i="7"/>
  <c r="J15" i="7"/>
  <c r="C50" i="13"/>
  <c r="J21" i="7"/>
  <c r="C30" i="13"/>
  <c r="J20" i="7"/>
  <c r="J13" i="7"/>
  <c r="C38" i="13"/>
  <c r="E55" i="7"/>
  <c r="G55" i="7" s="1"/>
  <c r="E54" i="7"/>
  <c r="C117" i="13"/>
  <c r="E56" i="7"/>
  <c r="G56" i="7" s="1"/>
  <c r="C116" i="13"/>
  <c r="B26" i="9"/>
  <c r="B27" i="9"/>
  <c r="B25" i="9"/>
  <c r="E51" i="7"/>
  <c r="D117" i="13" l="1"/>
  <c r="E127" i="13"/>
  <c r="F127" i="13"/>
  <c r="D116" i="13"/>
  <c r="J41" i="7"/>
  <c r="E57" i="7"/>
  <c r="E59" i="7" s="1"/>
  <c r="G59" i="7" s="1"/>
  <c r="G54" i="7"/>
  <c r="C138" i="13"/>
  <c r="E134" i="13" l="1"/>
  <c r="B18" i="9" s="1"/>
  <c r="D115" i="13"/>
  <c r="D127" i="13" s="1"/>
  <c r="D134" i="13" s="1"/>
  <c r="B19" i="9"/>
  <c r="B22" i="9" s="1"/>
  <c r="F134" i="13"/>
  <c r="G57" i="7"/>
  <c r="C142" i="13" l="1"/>
  <c r="C141" i="13"/>
</calcChain>
</file>

<file path=xl/comments1.xml><?xml version="1.0" encoding="utf-8"?>
<comments xmlns="http://schemas.openxmlformats.org/spreadsheetml/2006/main">
  <authors>
    <author>jtrapnell</author>
    <author>elee</author>
  </authors>
  <commentList>
    <comment ref="D115" authorId="0" shapeId="0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16" authorId="0" shapeId="0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17" authorId="0" shapeId="0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8" authorId="1" shapeId="0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29" authorId="1" shapeId="0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30" authorId="1" shapeId="0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31" authorId="1" shapeId="0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  <comment ref="D132" authorId="1" shapeId="0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  <comment ref="D133" authorId="1" shapeId="0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</commentList>
</comments>
</file>

<file path=xl/sharedStrings.xml><?xml version="1.0" encoding="utf-8"?>
<sst xmlns="http://schemas.openxmlformats.org/spreadsheetml/2006/main" count="310" uniqueCount="273">
  <si>
    <t>TOTAL</t>
  </si>
  <si>
    <t>DRUG MEDI-CAL PROGRAM COST SUMMARY</t>
  </si>
  <si>
    <t>DRUG MEDI-CAL FISCAL DETAIL</t>
  </si>
  <si>
    <t>NARCOTIC TREATMENT PROGRAM</t>
  </si>
  <si>
    <t>County Contract Submission</t>
  </si>
  <si>
    <t>COUNTY:</t>
  </si>
  <si>
    <t>PROVIDER:</t>
  </si>
  <si>
    <t>UNIT OF SERVICE RATE</t>
  </si>
  <si>
    <t>Total Daily Rate</t>
  </si>
  <si>
    <t>Daily Dose - Methadone</t>
  </si>
  <si>
    <t>Individual Counseling @ 10 min.</t>
  </si>
  <si>
    <t>Group Counseling @ 10 min.</t>
  </si>
  <si>
    <t>Final UOS</t>
  </si>
  <si>
    <t>Provider Reimb.</t>
  </si>
  <si>
    <t>Total Reimb.</t>
  </si>
  <si>
    <t>GRAND TOTAL</t>
  </si>
  <si>
    <t>DMC #:</t>
  </si>
  <si>
    <t>COMPARISON OF FUNDING AND UNIT INFORMATION</t>
  </si>
  <si>
    <t>PROVIDER NAME:</t>
  </si>
  <si>
    <t>PROVIDER DMC NUMBER:</t>
  </si>
  <si>
    <t>Item for Review</t>
  </si>
  <si>
    <t>Fiscal Detail Pages</t>
  </si>
  <si>
    <t>DMC FUNDING AND UNIT INFORMATION</t>
  </si>
  <si>
    <t>DMC Methadone Doses</t>
  </si>
  <si>
    <t>DMC Individual Counseling Units</t>
  </si>
  <si>
    <t>DMC Group Counseling Units</t>
  </si>
  <si>
    <t>PROVIDER RATE INFORMATION</t>
  </si>
  <si>
    <t>Service</t>
  </si>
  <si>
    <t>Standard Rate*</t>
  </si>
  <si>
    <t>Insurance - Line 85</t>
  </si>
  <si>
    <t>Total Units</t>
  </si>
  <si>
    <t>Data Entry</t>
  </si>
  <si>
    <t>Reg DMC</t>
  </si>
  <si>
    <t>Minor Consent</t>
  </si>
  <si>
    <t>Reimbursement</t>
  </si>
  <si>
    <t>Net Reimbursement</t>
  </si>
  <si>
    <t>Final Amount</t>
  </si>
  <si>
    <t>Federal Share</t>
  </si>
  <si>
    <t>County Share</t>
  </si>
  <si>
    <t>NET DOLLAR AMOUNT</t>
  </si>
  <si>
    <t>DEPARTMENT OF HEALTH CARE SERVICES</t>
  </si>
  <si>
    <t>Non DMC FUNDING AND UNIT INFORMATION</t>
  </si>
  <si>
    <t>Non DMC Total Costs</t>
  </si>
  <si>
    <t>Non DMC Methadone Doses</t>
  </si>
  <si>
    <t>Non DMC Individual Counseling</t>
  </si>
  <si>
    <t>Non DMC Group Counseling</t>
  </si>
  <si>
    <t>Unit Description</t>
  </si>
  <si>
    <t>Denied Units</t>
  </si>
  <si>
    <t>Individual Counseling</t>
  </si>
  <si>
    <t>Group Counseling</t>
  </si>
  <si>
    <t>Dosing - Methadone</t>
  </si>
  <si>
    <t>Approved Units</t>
  </si>
  <si>
    <t>SUMMARY 
# UNITS OF SERVICE</t>
  </si>
  <si>
    <t>DMC by Grant Type</t>
  </si>
  <si>
    <t>DMC Reimbursement Amount</t>
  </si>
  <si>
    <t>County:</t>
  </si>
  <si>
    <t>DMC #</t>
  </si>
  <si>
    <t>Provider:</t>
  </si>
  <si>
    <t>DMC Program Amounts</t>
  </si>
  <si>
    <t>Fund Line No.</t>
  </si>
  <si>
    <t>200-b</t>
  </si>
  <si>
    <t>101a-b</t>
  </si>
  <si>
    <t>200-c</t>
  </si>
  <si>
    <t>200-f</t>
  </si>
  <si>
    <t>101a-f</t>
  </si>
  <si>
    <t>200-g</t>
  </si>
  <si>
    <t>101a-g</t>
  </si>
  <si>
    <t>200-k</t>
  </si>
  <si>
    <t>101a-k</t>
  </si>
  <si>
    <t>200-n</t>
  </si>
  <si>
    <t>101a-n</t>
  </si>
  <si>
    <t>200-s</t>
  </si>
  <si>
    <t>101a-s</t>
  </si>
  <si>
    <t>200-t</t>
  </si>
  <si>
    <t>101a-t</t>
  </si>
  <si>
    <t>200-v</t>
  </si>
  <si>
    <t>101a-v</t>
  </si>
  <si>
    <t>200-w</t>
  </si>
  <si>
    <t>101a-w</t>
  </si>
  <si>
    <t>200-x</t>
  </si>
  <si>
    <t>101a-x</t>
  </si>
  <si>
    <t>By Program - Fees / DMC Share of Cost</t>
  </si>
  <si>
    <t>85</t>
  </si>
  <si>
    <t>By Program - Insurance</t>
  </si>
  <si>
    <t>101a-mc</t>
  </si>
  <si>
    <t>101a-cw</t>
  </si>
  <si>
    <t>CalWorks</t>
  </si>
  <si>
    <t>Insurance</t>
  </si>
  <si>
    <t>Individual UOS</t>
  </si>
  <si>
    <t>Group UOS</t>
  </si>
  <si>
    <t>Dosing UOS</t>
  </si>
  <si>
    <t>Total county match funds    (a+b+c)</t>
  </si>
  <si>
    <t>Revenue / DMC Share of Cost</t>
  </si>
  <si>
    <t>Revenue/ DMC Share of Cost</t>
  </si>
  <si>
    <t>PROVIDER NUMBER:</t>
  </si>
  <si>
    <t>(b) Funding Line: 101a-mc
Program Code 92 - BHS funds required</t>
  </si>
  <si>
    <t>(c) Funding Line: 101a-cw
Program Code 87 BHS - funds required</t>
  </si>
  <si>
    <t>PROVIDER #:</t>
  </si>
  <si>
    <t>Total units (UOS) denied for DMC reimbursement</t>
  </si>
  <si>
    <t>* UCC - Usual and Customary Charge</t>
  </si>
  <si>
    <t>Total Approved Units</t>
  </si>
  <si>
    <t>PROVIDER #</t>
  </si>
  <si>
    <t>CalWorks Program - Program Code 87</t>
  </si>
  <si>
    <t>Minor Consent Program - Program Code 92</t>
  </si>
  <si>
    <t>DMC BHS 100% - Minor Consent Clients</t>
  </si>
  <si>
    <t>DMC Fed 100% - Refugee</t>
  </si>
  <si>
    <t>DMC Fed 65% T19 - BCCTP</t>
  </si>
  <si>
    <t>DMC Fed 65% T21 - Pregnancy Only</t>
  </si>
  <si>
    <t>DMC Fed 65% T21 - ACA Pregnant Women</t>
  </si>
  <si>
    <t>REG</t>
  </si>
  <si>
    <t>MC</t>
  </si>
  <si>
    <t>RRP</t>
  </si>
  <si>
    <t>BCCTP</t>
  </si>
  <si>
    <t>AWPO</t>
  </si>
  <si>
    <t>CWTCVAPTV</t>
  </si>
  <si>
    <t>HPE</t>
  </si>
  <si>
    <t>ICUA19</t>
  </si>
  <si>
    <t>PAOCRT21</t>
  </si>
  <si>
    <t>PAOCRT19</t>
  </si>
  <si>
    <t>PWT19</t>
  </si>
  <si>
    <t>PWT21</t>
  </si>
  <si>
    <t>CHIPSITA19</t>
  </si>
  <si>
    <t>DMC Fed 50% T19 - Regular</t>
  </si>
  <si>
    <t>DMC BHS 50% - Regular</t>
  </si>
  <si>
    <t>DMC Fed 100%  - Refugee</t>
  </si>
  <si>
    <t>DMC BHS 100% Minor Consent Clients</t>
  </si>
  <si>
    <t>DMC BHS 100% CalWorks Trafficking Victim</t>
  </si>
  <si>
    <t xml:space="preserve">Aid Code Group </t>
  </si>
  <si>
    <t>DMC BHS 100% - CalWorks Trafficking Victim</t>
  </si>
  <si>
    <t>DMC Fed 50% T19 - ACA Infants/Children &lt; age 19</t>
  </si>
  <si>
    <t>DMC Fed 65% T21 - ACA Parents/Other Caretaker</t>
  </si>
  <si>
    <t>DMC Fed 50% T19 - ACA Parents/Other Caretaker</t>
  </si>
  <si>
    <t xml:space="preserve">DMC Fed 50% T19 - ACA Pregnant Women </t>
  </si>
  <si>
    <t>DMC Fed 65% T21 - ACA CHIP</t>
  </si>
  <si>
    <t>DMC Fed 50% T19 - Hospital Presumptive Eligibility</t>
  </si>
  <si>
    <t>CONTRACT PERIOD:</t>
  </si>
  <si>
    <t>Insurance - T19/T21</t>
  </si>
  <si>
    <t>Share of Cost - T19/T21</t>
  </si>
  <si>
    <t>Share of Cost - non-T19/T21 (Minor Consent)</t>
  </si>
  <si>
    <t>Share of Cost - non-T19/T21(CalWorks)</t>
  </si>
  <si>
    <t>Insurance - non-T19/T21 (Minor Consent)</t>
  </si>
  <si>
    <t>Insurance - non-T19/T21(CalWorks)</t>
  </si>
  <si>
    <t>Non-T19/T21 Minor Consent</t>
  </si>
  <si>
    <t>Non-T19/21 CalWorks</t>
  </si>
  <si>
    <t>Final Approved UOS</t>
  </si>
  <si>
    <t>Fees (Share of Costs) - Line 84</t>
  </si>
  <si>
    <t>Less SOC/Ins.</t>
  </si>
  <si>
    <t>Net Reimb.</t>
  </si>
  <si>
    <t>Provider or 
UCC Rate (*)</t>
  </si>
  <si>
    <t>Approved UOS
Title 19/21</t>
  </si>
  <si>
    <t>Approved 
Minor Consent Non-Title 19/21</t>
  </si>
  <si>
    <t>Approved 
CalWorks 
Non-Title 19/21</t>
  </si>
  <si>
    <t>Group
 Counseling</t>
  </si>
  <si>
    <t>Dosing -
 Methadone</t>
  </si>
  <si>
    <t>Group 
Counseling</t>
  </si>
  <si>
    <t>Individual 
Counseling</t>
  </si>
  <si>
    <t>Funding Source per Aid Code Grouping/Grant Type</t>
  </si>
  <si>
    <t>DMC BHS 35% - BCCTP</t>
  </si>
  <si>
    <t>DMC BHS 50% - Hospital Presumptive Eligibility</t>
  </si>
  <si>
    <t>DMC BHS 50% - ACA Infants/Children &lt; age 19</t>
  </si>
  <si>
    <t>DMC BHS 35% - ACA Parents/Other Caretaker</t>
  </si>
  <si>
    <t xml:space="preserve">DMC BHS 50% - ACA Parent/Other Caretaker </t>
  </si>
  <si>
    <t xml:space="preserve">DMC Fed 50 T19 - ACA Pregnant Women </t>
  </si>
  <si>
    <t xml:space="preserve">DMC BHS 50% - ACA Pregnant Women </t>
  </si>
  <si>
    <t>DMC Fed 65% - ACA Pregnant Women</t>
  </si>
  <si>
    <t xml:space="preserve">DMC BHS 35% - ACA Pregnant Women </t>
  </si>
  <si>
    <t>DMC Fed 65% - ACA CHIP</t>
  </si>
  <si>
    <t>DMC BHS 35% - ACA CHIP</t>
  </si>
  <si>
    <t>DMC BHS 35% - Pregnancy Only</t>
  </si>
  <si>
    <t xml:space="preserve">FINAL DOLLAR AMOUNT </t>
  </si>
  <si>
    <t xml:space="preserve">COST REPORT APPLICATION FUNDING WORKSHEET </t>
  </si>
  <si>
    <t>Form 7990/FL Info</t>
  </si>
  <si>
    <t xml:space="preserve">**DMC Administrative Costs are reported on DHCS Form MC 5312 </t>
  </si>
  <si>
    <t>Form 7990**</t>
  </si>
  <si>
    <t>Share of Cost</t>
  </si>
  <si>
    <t>102a-d</t>
  </si>
  <si>
    <t>DMC SGF 12% - MCHIP Healthy Families Program Transition</t>
  </si>
  <si>
    <t>DMC Fed 88% T21 - MCHIP Healthy Families Program Transition</t>
  </si>
  <si>
    <t>102a-e</t>
  </si>
  <si>
    <t>202-d</t>
  </si>
  <si>
    <t>202-e</t>
  </si>
  <si>
    <t>102a-h</t>
  </si>
  <si>
    <t>202-h</t>
  </si>
  <si>
    <t xml:space="preserve">DMC Fed 88% T21 - MCHIP Targeted Low Income Children </t>
  </si>
  <si>
    <t xml:space="preserve">DMC SGF 12% - MCHIP Targeted Low Income Children </t>
  </si>
  <si>
    <t>102a-m</t>
  </si>
  <si>
    <t>202-m</t>
  </si>
  <si>
    <t>DMC Fed 88% T21 - ACA MCHIP Infants/Children &lt; 19</t>
  </si>
  <si>
    <t>DMC SGF 12% - ACA MCHIP Infants/Children &lt; 19</t>
  </si>
  <si>
    <t>102a-r</t>
  </si>
  <si>
    <t>202-r</t>
  </si>
  <si>
    <t>DMC Fed 88% T21 - MCHIP Hospital Presumptive Eligibility</t>
  </si>
  <si>
    <t>DMC SGF 12% - MCHIP Hospital Presumptive Eligibility</t>
  </si>
  <si>
    <t>DMC Fed 88% T21 - MCHIPE</t>
  </si>
  <si>
    <t>MCHIPE</t>
  </si>
  <si>
    <t>HPEMCHIPE</t>
  </si>
  <si>
    <t>TLICE</t>
  </si>
  <si>
    <t>HFE</t>
  </si>
  <si>
    <t>MCHIPICUA19E</t>
  </si>
  <si>
    <t>DMC SGF 12% - MCHIPE</t>
  </si>
  <si>
    <t>* Standard rate for provider reimbursement is the Uniform Statewide Maximum Reimbursement (USMR) rate</t>
  </si>
  <si>
    <t>DMC SGF 100% T19 - Regular for Undocumented Individuals &lt; age 19</t>
  </si>
  <si>
    <t>REGSB75</t>
  </si>
  <si>
    <t>DMC SGF 100% T21 - MCHIP for SB 75</t>
  </si>
  <si>
    <t>MCHIPSB75</t>
  </si>
  <si>
    <t>DMC SGF 100% T19 - Targeted Low Income Children for Undocumented Individuals &lt; age 19</t>
  </si>
  <si>
    <t>TLICSB75</t>
  </si>
  <si>
    <t>DMC SGF 100% T19 - ACA Infants/Children &lt; age 19</t>
  </si>
  <si>
    <t>ICUA19SB75</t>
  </si>
  <si>
    <t>DMC SGF 100% T19 - ACA Parents/Other Caretakers for Undocumented Individuals &lt; age 19</t>
  </si>
  <si>
    <t>PAOCRT19SB75</t>
  </si>
  <si>
    <t>DMC SGF 100% T19 - ACA Pregnant Women for Undocumented Individuals &lt; age 19</t>
  </si>
  <si>
    <t>PWT19SB75</t>
  </si>
  <si>
    <t>204-b</t>
  </si>
  <si>
    <t>DMC SGF 100% T19 - Regular SB 75</t>
  </si>
  <si>
    <t>204-d</t>
  </si>
  <si>
    <t>204-h</t>
  </si>
  <si>
    <t>DMC SGF 100% T19 - Targeted Low Income SB 75</t>
  </si>
  <si>
    <t>204-n</t>
  </si>
  <si>
    <t>DMC SGF 100% T19 - ACA Infants/Children &lt; age 19 SB 75</t>
  </si>
  <si>
    <t>204-t</t>
  </si>
  <si>
    <t>DMC SGF 100% T19 - ACA Parents/Other Caretakers for SB 75</t>
  </si>
  <si>
    <t>204-v</t>
  </si>
  <si>
    <t>DMC SGF 100% T19 - ACA Pregnant Women for SB 75</t>
  </si>
  <si>
    <t>206-i</t>
  </si>
  <si>
    <t>103a-i</t>
  </si>
  <si>
    <t>206-y</t>
  </si>
  <si>
    <t>103a-y</t>
  </si>
  <si>
    <t>SGF Share</t>
  </si>
  <si>
    <t>FISCAL YEAR 2017-18</t>
  </si>
  <si>
    <t>(a) Funding Line: 101a-b to 101a-x; 102a-d to 102a-r; &amp; 103a-i to 204-v  Program Codes 97, 98, 99 - BHS/SGF match (required) funds</t>
  </si>
  <si>
    <t>Funding Line: 200-b to 200-y, &amp; 202-d to 202-r 
Program Codes 97, 98, 99
Regular DMC 
Total Federal Share - T19/T21</t>
  </si>
  <si>
    <t>DMC Fed 95% T19 - Low Income Health Program 95/5</t>
  </si>
  <si>
    <t>DMC Fed 95% T19 - Adults Newly Eligible Aged 19-64 95/5</t>
  </si>
  <si>
    <t>DMC SGF 5% T19 - Low Income Health Program 95/5</t>
  </si>
  <si>
    <t>DMC Fed 95% - Adults Newly Eligible Aged 19-64 95/5</t>
  </si>
  <si>
    <t>DMC SGF 5% - Adults Newly Eligible Aged 19-64 95/5</t>
  </si>
  <si>
    <t>212-i</t>
  </si>
  <si>
    <t>105a-i</t>
  </si>
  <si>
    <t>212-y</t>
  </si>
  <si>
    <t>105a-y</t>
  </si>
  <si>
    <t>LIHP 95/5</t>
  </si>
  <si>
    <t>NEPNA1964 95/5</t>
  </si>
  <si>
    <t>DMC Fed 94% T19 - Low Income Health Program 94/6</t>
  </si>
  <si>
    <t>DMC Fed 94% T19 - Adults Newly Eligible Aged 19-64 94/6</t>
  </si>
  <si>
    <t>LIHP 94/6</t>
  </si>
  <si>
    <t>NEPNA1964 94/6</t>
  </si>
  <si>
    <t>DMC SGF 6% T19 - Low Income Health Program 94/6</t>
  </si>
  <si>
    <t>DMC Fed 94% - Adults Newly Eligible Aged 19-64 94/6</t>
  </si>
  <si>
    <t>DMC SGF 6% - Adults Newly Eligible Aged 19-64 94/6</t>
  </si>
  <si>
    <t>DMC Fed 88% T21 - Medical Children Health Insurance Program  - Enhanced</t>
  </si>
  <si>
    <t>DMC Fed 88% T21 - Healthy Families - Enhanced MCHIP</t>
  </si>
  <si>
    <t>DMC Fed 88% T21 - Targeted Low Income Children -Enhanced MCHIP</t>
  </si>
  <si>
    <t>DMC Fed 88% T21 - Hospital Presumptive Eligibility MCHIP - Enhanced MCHIP</t>
  </si>
  <si>
    <t>DMC Fed 88% T21 - ACA MCHIP Infants/Children &lt; 19 - Enhanced MCHIP</t>
  </si>
  <si>
    <t>202-j</t>
  </si>
  <si>
    <t>102a-j</t>
  </si>
  <si>
    <t>DMC Fed 88% T21 - Medi-Cal Access Program</t>
  </si>
  <si>
    <t>DMC BHS 12% T21 - Medi-Cal Access Program</t>
  </si>
  <si>
    <t>CCRMPPMPP</t>
  </si>
  <si>
    <t>MCAP</t>
  </si>
  <si>
    <t>DMC Fed 50% T19 - Not Newly Eligible County Compassionate Release/Medical Probation Program and the Medical Parole Program</t>
  </si>
  <si>
    <t>DMC BHS 50% T19 - Not Newly Eligible County Compassionate Release/Medical Probation Program and the Medical Parole Program</t>
  </si>
  <si>
    <t>NCCRMPPMPP</t>
  </si>
  <si>
    <t>200-p</t>
  </si>
  <si>
    <t>101a-p</t>
  </si>
  <si>
    <t>FOR NARCOTIC TREATMENT PROGRAMS (PERINATAL)</t>
  </si>
  <si>
    <t>Perinatal Services</t>
  </si>
  <si>
    <t>NTP - Perinatal</t>
  </si>
  <si>
    <t>DMC Fed 95% T19 - County Compassionate Release/Medical Probation Program and the Medical Parole Program</t>
  </si>
  <si>
    <t>DMC BHS 5% T19 - County Compassionate Release/Medical Probation Program and the Medical Parole Program</t>
  </si>
  <si>
    <t>206-p</t>
  </si>
  <si>
    <t>103a-p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</si>
</sst>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_);\(0\)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0"/>
      <color indexed="81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0"/>
      <name val="Arial Narrow"/>
      <family val="2"/>
    </font>
    <font>
      <sz val="10"/>
      <name val="Arial Narrow"/>
      <family val="2"/>
    </font>
    <font>
      <b/>
      <u/>
      <sz val="14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b/>
      <u/>
      <sz val="10"/>
      <color indexed="8"/>
      <name val="Arial"/>
      <family val="2"/>
    </font>
    <font>
      <sz val="10"/>
      <color theme="1"/>
      <name val="Arial Narrow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darkTrellis"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darkGray"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medium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37" fontId="0" fillId="2" borderId="0"/>
    <xf numFmtId="0" fontId="17" fillId="0" borderId="0">
      <alignment vertical="center"/>
    </xf>
    <xf numFmtId="43" fontId="1" fillId="0" borderId="0" applyFont="0" applyFill="0" applyBorder="0" applyAlignment="0" applyProtection="0"/>
  </cellStyleXfs>
  <cellXfs count="393">
    <xf numFmtId="37" fontId="0" fillId="2" borderId="0" xfId="0" applyNumberFormat="1"/>
    <xf numFmtId="37" fontId="0" fillId="2" borderId="0" xfId="0" applyNumberFormat="1" applyBorder="1"/>
    <xf numFmtId="164" fontId="0" fillId="2" borderId="0" xfId="0" applyNumberFormat="1" applyBorder="1"/>
    <xf numFmtId="0" fontId="0" fillId="2" borderId="0" xfId="0" applyNumberFormat="1" applyAlignment="1">
      <alignment horizontal="centerContinuous"/>
    </xf>
    <xf numFmtId="0" fontId="0" fillId="2" borderId="0" xfId="0" applyNumberFormat="1"/>
    <xf numFmtId="0" fontId="0" fillId="2" borderId="0" xfId="0" applyNumberFormat="1" applyBorder="1"/>
    <xf numFmtId="0" fontId="0" fillId="4" borderId="0" xfId="0" applyNumberFormat="1" applyFill="1" applyBorder="1"/>
    <xf numFmtId="37" fontId="12" fillId="2" borderId="0" xfId="0" applyNumberFormat="1" applyFont="1"/>
    <xf numFmtId="37" fontId="11" fillId="2" borderId="0" xfId="0" applyNumberFormat="1" applyFont="1" applyAlignment="1">
      <alignment horizontal="center"/>
    </xf>
    <xf numFmtId="2" fontId="0" fillId="8" borderId="2" xfId="0" applyNumberFormat="1" applyFill="1" applyBorder="1" applyProtection="1">
      <protection locked="0"/>
    </xf>
    <xf numFmtId="2" fontId="0" fillId="8" borderId="21" xfId="0" applyNumberFormat="1" applyFill="1" applyBorder="1" applyProtection="1">
      <protection locked="0"/>
    </xf>
    <xf numFmtId="37" fontId="0" fillId="2" borderId="0" xfId="0" applyNumberFormat="1" applyAlignment="1"/>
    <xf numFmtId="0" fontId="6" fillId="2" borderId="12" xfId="0" applyNumberFormat="1" applyFont="1" applyBorder="1" applyAlignment="1">
      <alignment horizontal="center" wrapText="1"/>
    </xf>
    <xf numFmtId="37" fontId="12" fillId="3" borderId="5" xfId="0" applyNumberFormat="1" applyFont="1" applyFill="1" applyBorder="1" applyProtection="1"/>
    <xf numFmtId="37" fontId="11" fillId="2" borderId="0" xfId="0" applyNumberFormat="1" applyFont="1" applyAlignment="1">
      <alignment horizontal="center" wrapText="1"/>
    </xf>
    <xf numFmtId="37" fontId="12" fillId="2" borderId="13" xfId="0" applyNumberFormat="1" applyFont="1" applyBorder="1" applyAlignment="1">
      <alignment horizontal="center" vertical="center" wrapText="1"/>
    </xf>
    <xf numFmtId="2" fontId="0" fillId="2" borderId="29" xfId="0" applyNumberFormat="1" applyBorder="1" applyProtection="1"/>
    <xf numFmtId="2" fontId="0" fillId="2" borderId="30" xfId="0" applyNumberFormat="1" applyBorder="1" applyProtection="1"/>
    <xf numFmtId="2" fontId="0" fillId="2" borderId="0" xfId="0" applyNumberFormat="1" applyBorder="1" applyProtection="1"/>
    <xf numFmtId="37" fontId="21" fillId="2" borderId="31" xfId="0" applyNumberFormat="1" applyFont="1" applyBorder="1" applyAlignment="1" applyProtection="1">
      <alignment horizontal="center"/>
    </xf>
    <xf numFmtId="37" fontId="15" fillId="0" borderId="0" xfId="0" applyNumberFormat="1" applyFont="1" applyFill="1" applyBorder="1" applyProtection="1"/>
    <xf numFmtId="37" fontId="15" fillId="2" borderId="0" xfId="0" applyNumberFormat="1" applyFont="1" applyBorder="1"/>
    <xf numFmtId="37" fontId="22" fillId="2" borderId="0" xfId="0" applyNumberFormat="1" applyFont="1" applyBorder="1" applyProtection="1"/>
    <xf numFmtId="37" fontId="15" fillId="12" borderId="5" xfId="0" applyNumberFormat="1" applyFont="1" applyFill="1" applyBorder="1" applyProtection="1"/>
    <xf numFmtId="37" fontId="23" fillId="2" borderId="31" xfId="0" applyNumberFormat="1" applyFont="1" applyBorder="1" applyAlignment="1" applyProtection="1">
      <alignment horizontal="center"/>
    </xf>
    <xf numFmtId="37" fontId="24" fillId="2" borderId="0" xfId="0" applyNumberFormat="1" applyFont="1" applyBorder="1" applyProtection="1"/>
    <xf numFmtId="37" fontId="15" fillId="9" borderId="32" xfId="0" applyNumberFormat="1" applyFont="1" applyFill="1" applyBorder="1" applyProtection="1">
      <protection locked="0"/>
    </xf>
    <xf numFmtId="39" fontId="15" fillId="12" borderId="5" xfId="0" applyNumberFormat="1" applyFont="1" applyFill="1" applyBorder="1" applyProtection="1"/>
    <xf numFmtId="37" fontId="0" fillId="13" borderId="1" xfId="0" applyNumberFormat="1" applyFill="1" applyBorder="1" applyProtection="1"/>
    <xf numFmtId="37" fontId="0" fillId="13" borderId="32" xfId="0" applyNumberFormat="1" applyFill="1" applyBorder="1" applyProtection="1"/>
    <xf numFmtId="37" fontId="0" fillId="13" borderId="5" xfId="0" applyNumberFormat="1" applyFill="1" applyBorder="1" applyProtection="1"/>
    <xf numFmtId="37" fontId="0" fillId="13" borderId="36" xfId="0" applyNumberFormat="1" applyFill="1" applyBorder="1" applyProtection="1"/>
    <xf numFmtId="37" fontId="22" fillId="2" borderId="0" xfId="0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37" fontId="0" fillId="2" borderId="0" xfId="0"/>
    <xf numFmtId="37" fontId="2" fillId="2" borderId="0" xfId="0" applyNumberFormat="1" applyFont="1" applyAlignment="1"/>
    <xf numFmtId="37" fontId="0" fillId="2" borderId="31" xfId="0" applyNumberFormat="1" applyBorder="1" applyAlignment="1" applyProtection="1">
      <alignment horizontal="center"/>
    </xf>
    <xf numFmtId="37" fontId="2" fillId="2" borderId="0" xfId="0" applyNumberFormat="1" applyFont="1" applyBorder="1" applyAlignment="1" applyProtection="1">
      <alignment horizontal="center"/>
    </xf>
    <xf numFmtId="37" fontId="0" fillId="2" borderId="0" xfId="0" applyNumberFormat="1" applyBorder="1" applyAlignment="1" applyProtection="1">
      <alignment horizontal="center"/>
    </xf>
    <xf numFmtId="37" fontId="0" fillId="2" borderId="0" xfId="0" applyNumberFormat="1" applyAlignment="1">
      <alignment wrapText="1"/>
    </xf>
    <xf numFmtId="49" fontId="15" fillId="15" borderId="19" xfId="0" applyNumberFormat="1" applyFont="1" applyFill="1" applyBorder="1" applyAlignment="1" applyProtection="1">
      <alignment horizontal="center"/>
    </xf>
    <xf numFmtId="37" fontId="0" fillId="2" borderId="0" xfId="0" applyNumberFormat="1" applyAlignment="1">
      <alignment vertical="center" wrapText="1"/>
    </xf>
    <xf numFmtId="37" fontId="0" fillId="2" borderId="0" xfId="0" applyNumberFormat="1" applyAlignment="1">
      <alignment vertical="center"/>
    </xf>
    <xf numFmtId="49" fontId="15" fillId="0" borderId="19" xfId="0" applyNumberFormat="1" applyFont="1" applyFill="1" applyBorder="1" applyAlignment="1" applyProtection="1">
      <alignment horizontal="center"/>
    </xf>
    <xf numFmtId="37" fontId="15" fillId="2" borderId="0" xfId="0" applyNumberFormat="1" applyFont="1" applyBorder="1" applyAlignment="1" applyProtection="1">
      <alignment horizontal="center"/>
    </xf>
    <xf numFmtId="49" fontId="15" fillId="0" borderId="16" xfId="0" applyNumberFormat="1" applyFont="1" applyFill="1" applyBorder="1" applyAlignment="1" applyProtection="1">
      <alignment horizontal="center"/>
    </xf>
    <xf numFmtId="37" fontId="2" fillId="15" borderId="19" xfId="0" applyNumberFormat="1" applyFont="1" applyFill="1" applyBorder="1" applyAlignment="1" applyProtection="1">
      <alignment horizontal="center"/>
    </xf>
    <xf numFmtId="0" fontId="15" fillId="0" borderId="19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/>
    </xf>
    <xf numFmtId="37" fontId="2" fillId="2" borderId="37" xfId="0" applyNumberFormat="1" applyFont="1" applyBorder="1" applyAlignment="1" applyProtection="1">
      <alignment horizontal="center"/>
    </xf>
    <xf numFmtId="49" fontId="15" fillId="0" borderId="28" xfId="0" applyNumberFormat="1" applyFont="1" applyFill="1" applyBorder="1" applyAlignment="1" applyProtection="1">
      <alignment horizontal="center"/>
    </xf>
    <xf numFmtId="37" fontId="15" fillId="2" borderId="0" xfId="0" applyNumberFormat="1" applyFont="1" applyAlignment="1" applyProtection="1">
      <alignment horizontal="right"/>
    </xf>
    <xf numFmtId="37" fontId="15" fillId="0" borderId="0" xfId="0" applyNumberFormat="1" applyFont="1" applyFill="1" applyBorder="1" applyAlignment="1" applyProtection="1">
      <alignment horizontal="center" vertical="center"/>
    </xf>
    <xf numFmtId="37" fontId="15" fillId="2" borderId="0" xfId="0" applyNumberFormat="1" applyFont="1" applyBorder="1" applyAlignment="1" applyProtection="1">
      <alignment horizontal="center" vertical="center"/>
    </xf>
    <xf numFmtId="37" fontId="33" fillId="2" borderId="0" xfId="0" applyNumberFormat="1" applyFont="1" applyBorder="1" applyAlignment="1" applyProtection="1">
      <alignment horizontal="center"/>
    </xf>
    <xf numFmtId="2" fontId="0" fillId="2" borderId="0" xfId="0" applyNumberFormat="1" applyAlignment="1" applyProtection="1">
      <alignment horizontal="center"/>
    </xf>
    <xf numFmtId="2" fontId="15" fillId="2" borderId="0" xfId="0" applyNumberFormat="1" applyFont="1" applyAlignment="1" applyProtection="1">
      <alignment horizontal="right"/>
    </xf>
    <xf numFmtId="2" fontId="15" fillId="2" borderId="0" xfId="0" applyNumberFormat="1" applyFont="1" applyAlignment="1" applyProtection="1">
      <alignment horizontal="right" wrapText="1"/>
    </xf>
    <xf numFmtId="2" fontId="0" fillId="2" borderId="0" xfId="0" applyNumberFormat="1" applyBorder="1" applyAlignment="1" applyProtection="1">
      <alignment horizontal="center"/>
    </xf>
    <xf numFmtId="2" fontId="22" fillId="15" borderId="5" xfId="0" applyNumberFormat="1" applyFont="1" applyFill="1" applyBorder="1" applyAlignment="1" applyProtection="1"/>
    <xf numFmtId="2" fontId="15" fillId="0" borderId="0" xfId="0" applyNumberFormat="1" applyFont="1" applyFill="1" applyBorder="1" applyProtection="1"/>
    <xf numFmtId="2" fontId="0" fillId="2" borderId="0" xfId="0" applyNumberFormat="1"/>
    <xf numFmtId="2" fontId="0" fillId="2" borderId="0" xfId="0" applyNumberFormat="1" applyProtection="1"/>
    <xf numFmtId="2" fontId="0" fillId="2" borderId="0" xfId="0" applyNumberFormat="1" applyAlignment="1" applyProtection="1"/>
    <xf numFmtId="2" fontId="0" fillId="2" borderId="0" xfId="0" applyNumberFormat="1" applyAlignment="1" applyProtection="1">
      <alignment wrapText="1"/>
    </xf>
    <xf numFmtId="2" fontId="0" fillId="2" borderId="0" xfId="0" applyNumberFormat="1" applyBorder="1" applyAlignment="1" applyProtection="1">
      <alignment vertical="center"/>
    </xf>
    <xf numFmtId="2" fontId="2" fillId="2" borderId="0" xfId="0" applyNumberFormat="1" applyFont="1" applyAlignment="1"/>
    <xf numFmtId="2" fontId="0" fillId="2" borderId="0" xfId="0" applyNumberFormat="1" applyAlignment="1"/>
    <xf numFmtId="2" fontId="0" fillId="2" borderId="0" xfId="0" applyNumberFormat="1" applyAlignment="1">
      <alignment horizontal="right"/>
    </xf>
    <xf numFmtId="2" fontId="0" fillId="2" borderId="0" xfId="0" applyNumberFormat="1" applyBorder="1" applyAlignment="1">
      <alignment vertical="center"/>
    </xf>
    <xf numFmtId="37" fontId="22" fillId="15" borderId="5" xfId="0" applyNumberFormat="1" applyFont="1" applyFill="1" applyBorder="1" applyAlignment="1" applyProtection="1">
      <alignment horizontal="center"/>
    </xf>
    <xf numFmtId="37" fontId="26" fillId="2" borderId="5" xfId="0" applyNumberFormat="1" applyFont="1" applyBorder="1" applyAlignment="1" applyProtection="1">
      <alignment horizontal="center"/>
    </xf>
    <xf numFmtId="37" fontId="26" fillId="0" borderId="5" xfId="0" applyFont="1" applyFill="1" applyBorder="1" applyAlignment="1" applyProtection="1">
      <alignment horizontal="center"/>
    </xf>
    <xf numFmtId="37" fontId="32" fillId="15" borderId="5" xfId="0" applyFont="1" applyFill="1" applyBorder="1" applyAlignment="1" applyProtection="1">
      <alignment horizontal="center"/>
    </xf>
    <xf numFmtId="37" fontId="27" fillId="10" borderId="5" xfId="0" applyFont="1" applyFill="1" applyBorder="1" applyAlignment="1" applyProtection="1">
      <alignment horizontal="center"/>
    </xf>
    <xf numFmtId="37" fontId="22" fillId="15" borderId="36" xfId="0" applyNumberFormat="1" applyFont="1" applyFill="1" applyBorder="1" applyAlignment="1" applyProtection="1">
      <alignment horizontal="center"/>
    </xf>
    <xf numFmtId="2" fontId="0" fillId="2" borderId="43" xfId="0" applyNumberFormat="1" applyBorder="1" applyAlignment="1" applyProtection="1">
      <alignment horizontal="center"/>
    </xf>
    <xf numFmtId="2" fontId="0" fillId="2" borderId="31" xfId="0" applyNumberFormat="1" applyBorder="1" applyProtection="1"/>
    <xf numFmtId="37" fontId="0" fillId="2" borderId="31" xfId="0" applyNumberFormat="1" applyBorder="1"/>
    <xf numFmtId="2" fontId="0" fillId="2" borderId="31" xfId="0" applyNumberFormat="1" applyBorder="1" applyAlignment="1">
      <alignment horizontal="right"/>
    </xf>
    <xf numFmtId="2" fontId="0" fillId="2" borderId="47" xfId="0" applyNumberFormat="1" applyBorder="1" applyProtection="1"/>
    <xf numFmtId="2" fontId="0" fillId="8" borderId="48" xfId="0" applyNumberFormat="1" applyFill="1" applyBorder="1" applyProtection="1">
      <protection locked="0"/>
    </xf>
    <xf numFmtId="37" fontId="15" fillId="2" borderId="51" xfId="0" applyNumberFormat="1" applyFont="1" applyBorder="1" applyAlignment="1" applyProtection="1">
      <alignment horizontal="center" vertical="center"/>
    </xf>
    <xf numFmtId="37" fontId="15" fillId="2" borderId="13" xfId="0" applyNumberFormat="1" applyFont="1" applyBorder="1" applyAlignment="1" applyProtection="1">
      <alignment horizontal="center" vertical="center"/>
    </xf>
    <xf numFmtId="2" fontId="0" fillId="15" borderId="25" xfId="0" applyNumberFormat="1" applyFill="1" applyBorder="1" applyAlignment="1" applyProtection="1">
      <alignment horizontal="center"/>
    </xf>
    <xf numFmtId="37" fontId="15" fillId="0" borderId="0" xfId="0" applyNumberFormat="1" applyFont="1" applyFill="1" applyBorder="1" applyAlignment="1" applyProtection="1">
      <alignment horizontal="center"/>
    </xf>
    <xf numFmtId="0" fontId="15" fillId="0" borderId="5" xfId="0" applyNumberFormat="1" applyFont="1" applyFill="1" applyBorder="1" applyAlignment="1" applyProtection="1">
      <alignment horizontal="center"/>
    </xf>
    <xf numFmtId="37" fontId="0" fillId="2" borderId="52" xfId="0" applyBorder="1"/>
    <xf numFmtId="2" fontId="0" fillId="2" borderId="53" xfId="0" applyNumberFormat="1" applyBorder="1"/>
    <xf numFmtId="37" fontId="2" fillId="2" borderId="54" xfId="0" applyFont="1" applyBorder="1" applyAlignment="1">
      <alignment horizontal="center"/>
    </xf>
    <xf numFmtId="37" fontId="0" fillId="2" borderId="18" xfId="0" applyNumberFormat="1" applyBorder="1" applyAlignment="1">
      <alignment horizontal="center"/>
    </xf>
    <xf numFmtId="37" fontId="2" fillId="2" borderId="20" xfId="0" applyFont="1" applyBorder="1" applyAlignment="1">
      <alignment horizontal="center"/>
    </xf>
    <xf numFmtId="37" fontId="2" fillId="2" borderId="55" xfId="0" applyFont="1" applyBorder="1" applyAlignment="1">
      <alignment horizontal="center"/>
    </xf>
    <xf numFmtId="37" fontId="34" fillId="2" borderId="0" xfId="0" applyNumberFormat="1" applyFont="1" applyBorder="1" applyAlignment="1" applyProtection="1"/>
    <xf numFmtId="37" fontId="29" fillId="0" borderId="0" xfId="0" applyNumberFormat="1" applyFont="1" applyFill="1" applyBorder="1" applyProtection="1"/>
    <xf numFmtId="37" fontId="29" fillId="2" borderId="0" xfId="0" applyNumberFormat="1" applyFont="1" applyBorder="1" applyProtection="1"/>
    <xf numFmtId="37" fontId="35" fillId="2" borderId="0" xfId="0" applyFont="1" applyBorder="1" applyAlignment="1" applyProtection="1"/>
    <xf numFmtId="37" fontId="34" fillId="2" borderId="0" xfId="0" applyNumberFormat="1" applyFont="1" applyBorder="1" applyProtection="1"/>
    <xf numFmtId="37" fontId="35" fillId="2" borderId="0" xfId="0" applyFont="1" applyBorder="1" applyProtection="1"/>
    <xf numFmtId="37" fontId="29" fillId="2" borderId="0" xfId="0" applyNumberFormat="1" applyFont="1" applyProtection="1"/>
    <xf numFmtId="37" fontId="29" fillId="2" borderId="57" xfId="0" applyNumberFormat="1" applyFont="1" applyBorder="1" applyAlignment="1" applyProtection="1"/>
    <xf numFmtId="37" fontId="30" fillId="0" borderId="0" xfId="0" applyNumberFormat="1" applyFont="1" applyFill="1" applyBorder="1" applyProtection="1"/>
    <xf numFmtId="37" fontId="30" fillId="2" borderId="0" xfId="0" applyNumberFormat="1" applyFont="1" applyBorder="1" applyProtection="1"/>
    <xf numFmtId="37" fontId="15" fillId="9" borderId="32" xfId="0" applyNumberFormat="1" applyFont="1" applyFill="1" applyBorder="1" applyAlignment="1" applyProtection="1">
      <alignment horizontal="right"/>
      <protection locked="0"/>
    </xf>
    <xf numFmtId="37" fontId="24" fillId="2" borderId="33" xfId="0" applyNumberFormat="1" applyFont="1" applyBorder="1" applyAlignment="1" applyProtection="1">
      <alignment horizontal="center" wrapText="1"/>
    </xf>
    <xf numFmtId="37" fontId="24" fillId="2" borderId="34" xfId="0" applyNumberFormat="1" applyFont="1" applyBorder="1" applyAlignment="1" applyProtection="1">
      <alignment horizontal="center" wrapText="1"/>
    </xf>
    <xf numFmtId="37" fontId="24" fillId="2" borderId="35" xfId="0" applyNumberFormat="1" applyFont="1" applyBorder="1" applyAlignment="1" applyProtection="1">
      <alignment horizontal="center" wrapText="1"/>
    </xf>
    <xf numFmtId="37" fontId="24" fillId="2" borderId="26" xfId="0" applyNumberFormat="1" applyFont="1" applyBorder="1" applyAlignment="1" applyProtection="1">
      <alignment horizontal="center" wrapText="1"/>
    </xf>
    <xf numFmtId="2" fontId="24" fillId="2" borderId="26" xfId="0" applyNumberFormat="1" applyFont="1" applyBorder="1" applyAlignment="1" applyProtection="1">
      <alignment horizontal="center" wrapText="1"/>
    </xf>
    <xf numFmtId="0" fontId="2" fillId="2" borderId="73" xfId="0" applyNumberFormat="1" applyFont="1" applyBorder="1" applyAlignment="1">
      <alignment horizontal="center"/>
    </xf>
    <xf numFmtId="2" fontId="2" fillId="2" borderId="38" xfId="0" applyNumberFormat="1" applyFont="1" applyBorder="1" applyAlignment="1">
      <alignment horizontal="center"/>
    </xf>
    <xf numFmtId="37" fontId="2" fillId="2" borderId="38" xfId="0" applyNumberFormat="1" applyFont="1" applyBorder="1" applyAlignment="1">
      <alignment horizontal="center"/>
    </xf>
    <xf numFmtId="37" fontId="11" fillId="2" borderId="0" xfId="0" applyNumberFormat="1" applyFont="1" applyAlignment="1" applyProtection="1">
      <alignment horizontal="centerContinuous"/>
    </xf>
    <xf numFmtId="37" fontId="12" fillId="2" borderId="0" xfId="0" applyNumberFormat="1" applyFont="1" applyProtection="1"/>
    <xf numFmtId="37" fontId="12" fillId="2" borderId="0" xfId="0" applyNumberFormat="1" applyFont="1" applyAlignment="1" applyProtection="1">
      <alignment horizontal="right"/>
    </xf>
    <xf numFmtId="37" fontId="12" fillId="2" borderId="19" xfId="0" applyNumberFormat="1" applyFont="1" applyBorder="1" applyProtection="1"/>
    <xf numFmtId="39" fontId="12" fillId="2" borderId="5" xfId="0" applyNumberFormat="1" applyFont="1" applyBorder="1" applyProtection="1"/>
    <xf numFmtId="37" fontId="11" fillId="2" borderId="5" xfId="0" applyNumberFormat="1" applyFont="1" applyBorder="1" applyAlignment="1" applyProtection="1">
      <alignment horizontal="center" vertical="center" wrapText="1"/>
    </xf>
    <xf numFmtId="39" fontId="19" fillId="2" borderId="36" xfId="0" applyNumberFormat="1" applyFont="1" applyBorder="1" applyAlignment="1" applyProtection="1">
      <alignment horizontal="right" vertical="center"/>
    </xf>
    <xf numFmtId="37" fontId="12" fillId="2" borderId="24" xfId="0" applyNumberFormat="1" applyFont="1" applyBorder="1" applyAlignment="1" applyProtection="1">
      <alignment horizontal="center" vertical="center" wrapText="1"/>
    </xf>
    <xf numFmtId="39" fontId="20" fillId="2" borderId="36" xfId="0" applyNumberFormat="1" applyFont="1" applyBorder="1" applyAlignment="1" applyProtection="1">
      <alignment horizontal="right" vertical="center"/>
    </xf>
    <xf numFmtId="37" fontId="12" fillId="2" borderId="26" xfId="0" applyNumberFormat="1" applyFont="1" applyBorder="1" applyAlignment="1" applyProtection="1">
      <alignment horizontal="center" vertical="center" wrapText="1"/>
    </xf>
    <xf numFmtId="37" fontId="11" fillId="2" borderId="27" xfId="0" applyNumberFormat="1" applyFont="1" applyBorder="1" applyAlignment="1" applyProtection="1">
      <alignment horizontal="center" vertical="center" wrapText="1"/>
    </xf>
    <xf numFmtId="39" fontId="19" fillId="2" borderId="5" xfId="0" applyNumberFormat="1" applyFont="1" applyBorder="1" applyAlignment="1" applyProtection="1">
      <alignment horizontal="right"/>
    </xf>
    <xf numFmtId="37" fontId="12" fillId="0" borderId="5" xfId="0" applyNumberFormat="1" applyFont="1" applyFill="1" applyBorder="1" applyProtection="1"/>
    <xf numFmtId="39" fontId="12" fillId="2" borderId="20" xfId="0" applyNumberFormat="1" applyFont="1" applyBorder="1" applyProtection="1"/>
    <xf numFmtId="37" fontId="0" fillId="2" borderId="0" xfId="0" applyNumberFormat="1" applyProtection="1"/>
    <xf numFmtId="37" fontId="0" fillId="2" borderId="0" xfId="0" applyNumberFormat="1" applyAlignment="1" applyProtection="1"/>
    <xf numFmtId="37" fontId="0" fillId="2" borderId="0" xfId="0" applyNumberFormat="1" applyBorder="1" applyProtection="1"/>
    <xf numFmtId="0" fontId="0" fillId="2" borderId="0" xfId="0" applyNumberFormat="1" applyAlignment="1" applyProtection="1">
      <alignment horizontal="right"/>
    </xf>
    <xf numFmtId="0" fontId="4" fillId="2" borderId="0" xfId="0" applyNumberFormat="1" applyFont="1" applyAlignment="1" applyProtection="1">
      <alignment horizontal="center"/>
    </xf>
    <xf numFmtId="0" fontId="0" fillId="2" borderId="0" xfId="0" applyNumberFormat="1" applyAlignment="1" applyProtection="1">
      <alignment horizontal="centerContinuous"/>
    </xf>
    <xf numFmtId="37" fontId="0" fillId="2" borderId="0" xfId="0" applyNumberFormat="1" applyAlignment="1" applyProtection="1">
      <alignment horizontal="right"/>
    </xf>
    <xf numFmtId="37" fontId="0" fillId="4" borderId="0" xfId="0" applyNumberFormat="1" applyFill="1" applyProtection="1"/>
    <xf numFmtId="0" fontId="0" fillId="2" borderId="0" xfId="0" applyNumberFormat="1" applyBorder="1" applyProtection="1"/>
    <xf numFmtId="37" fontId="0" fillId="2" borderId="0" xfId="0" applyNumberFormat="1" applyBorder="1" applyAlignment="1" applyProtection="1"/>
    <xf numFmtId="0" fontId="0" fillId="2" borderId="0" xfId="0" applyNumberFormat="1" applyProtection="1"/>
    <xf numFmtId="0" fontId="4" fillId="2" borderId="0" xfId="0" applyNumberFormat="1" applyFont="1" applyBorder="1" applyAlignment="1" applyProtection="1"/>
    <xf numFmtId="0" fontId="31" fillId="2" borderId="0" xfId="0" applyNumberFormat="1" applyFont="1" applyBorder="1" applyAlignment="1" applyProtection="1">
      <alignment horizontal="center" wrapText="1"/>
    </xf>
    <xf numFmtId="39" fontId="15" fillId="13" borderId="32" xfId="0" applyNumberFormat="1" applyFont="1" applyFill="1" applyBorder="1" applyProtection="1"/>
    <xf numFmtId="39" fontId="0" fillId="13" borderId="32" xfId="0" applyNumberFormat="1" applyFill="1" applyBorder="1" applyProtection="1"/>
    <xf numFmtId="39" fontId="0" fillId="13" borderId="5" xfId="0" applyNumberFormat="1" applyFill="1" applyBorder="1" applyProtection="1"/>
    <xf numFmtId="37" fontId="15" fillId="2" borderId="0" xfId="0" applyNumberFormat="1" applyFont="1" applyBorder="1" applyProtection="1"/>
    <xf numFmtId="37" fontId="2" fillId="2" borderId="0" xfId="0" applyNumberFormat="1" applyFont="1" applyBorder="1" applyProtection="1"/>
    <xf numFmtId="0" fontId="0" fillId="2" borderId="0" xfId="0" applyNumberFormat="1" applyAlignment="1" applyProtection="1">
      <alignment horizontal="center"/>
    </xf>
    <xf numFmtId="0" fontId="4" fillId="6" borderId="41" xfId="0" applyNumberFormat="1" applyFont="1" applyFill="1" applyBorder="1" applyAlignment="1" applyProtection="1">
      <alignment wrapText="1"/>
    </xf>
    <xf numFmtId="0" fontId="3" fillId="6" borderId="63" xfId="0" applyNumberFormat="1" applyFont="1" applyFill="1" applyBorder="1" applyAlignment="1" applyProtection="1">
      <alignment horizontal="center" vertical="center" wrapText="1"/>
    </xf>
    <xf numFmtId="0" fontId="3" fillId="6" borderId="64" xfId="0" applyNumberFormat="1" applyFont="1" applyFill="1" applyBorder="1" applyAlignment="1" applyProtection="1">
      <alignment horizontal="center" vertical="top" wrapText="1"/>
    </xf>
    <xf numFmtId="0" fontId="5" fillId="6" borderId="60" xfId="0" applyNumberFormat="1" applyFont="1" applyFill="1" applyBorder="1" applyAlignment="1" applyProtection="1">
      <alignment horizontal="center" vertical="center" wrapText="1"/>
    </xf>
    <xf numFmtId="0" fontId="3" fillId="6" borderId="62" xfId="0" applyNumberFormat="1" applyFont="1" applyFill="1" applyBorder="1" applyProtection="1"/>
    <xf numFmtId="37" fontId="9" fillId="14" borderId="2" xfId="0" applyNumberFormat="1" applyFont="1" applyFill="1" applyBorder="1" applyProtection="1"/>
    <xf numFmtId="0" fontId="3" fillId="6" borderId="15" xfId="0" applyNumberFormat="1" applyFont="1" applyFill="1" applyBorder="1" applyProtection="1"/>
    <xf numFmtId="37" fontId="9" fillId="14" borderId="4" xfId="0" applyNumberFormat="1" applyFont="1" applyFill="1" applyBorder="1" applyProtection="1"/>
    <xf numFmtId="0" fontId="3" fillId="6" borderId="23" xfId="0" applyNumberFormat="1" applyFont="1" applyFill="1" applyBorder="1" applyProtection="1"/>
    <xf numFmtId="0" fontId="3" fillId="6" borderId="5" xfId="0" applyNumberFormat="1" applyFont="1" applyFill="1" applyBorder="1" applyAlignment="1" applyProtection="1">
      <alignment horizontal="right"/>
    </xf>
    <xf numFmtId="0" fontId="0" fillId="2" borderId="45" xfId="0" applyNumberFormat="1" applyBorder="1" applyProtection="1"/>
    <xf numFmtId="0" fontId="4" fillId="2" borderId="49" xfId="0" applyNumberFormat="1" applyFont="1" applyBorder="1" applyProtection="1"/>
    <xf numFmtId="0" fontId="7" fillId="2" borderId="44" xfId="0" applyNumberFormat="1" applyFont="1" applyBorder="1" applyAlignment="1" applyProtection="1">
      <alignment horizontal="center" wrapText="1"/>
    </xf>
    <xf numFmtId="0" fontId="7" fillId="2" borderId="46" xfId="0" applyNumberFormat="1" applyFont="1" applyBorder="1" applyAlignment="1" applyProtection="1">
      <alignment horizontal="center" wrapText="1"/>
    </xf>
    <xf numFmtId="0" fontId="0" fillId="2" borderId="8" xfId="0" applyNumberFormat="1" applyBorder="1" applyAlignment="1" applyProtection="1">
      <alignment horizontal="right"/>
    </xf>
    <xf numFmtId="0" fontId="0" fillId="2" borderId="67" xfId="0" applyNumberFormat="1" applyBorder="1" applyAlignment="1" applyProtection="1">
      <alignment horizontal="right"/>
    </xf>
    <xf numFmtId="0" fontId="0" fillId="2" borderId="14" xfId="0" applyNumberFormat="1" applyBorder="1" applyProtection="1"/>
    <xf numFmtId="0" fontId="7" fillId="2" borderId="0" xfId="0" applyNumberFormat="1" applyFont="1" applyBorder="1" applyAlignment="1" applyProtection="1">
      <alignment horizontal="center"/>
    </xf>
    <xf numFmtId="39" fontId="0" fillId="2" borderId="9" xfId="0" applyNumberFormat="1" applyBorder="1" applyProtection="1"/>
    <xf numFmtId="39" fontId="0" fillId="2" borderId="11" xfId="0" applyNumberFormat="1" applyBorder="1" applyProtection="1"/>
    <xf numFmtId="0" fontId="0" fillId="2" borderId="9" xfId="0" applyNumberFormat="1" applyBorder="1" applyProtection="1"/>
    <xf numFmtId="0" fontId="0" fillId="2" borderId="10" xfId="0" applyNumberFormat="1" applyBorder="1" applyProtection="1"/>
    <xf numFmtId="39" fontId="0" fillId="2" borderId="68" xfId="0" applyNumberFormat="1" applyBorder="1" applyProtection="1"/>
    <xf numFmtId="39" fontId="0" fillId="2" borderId="69" xfId="0" applyNumberFormat="1" applyBorder="1" applyProtection="1"/>
    <xf numFmtId="39" fontId="2" fillId="2" borderId="20" xfId="0" applyNumberFormat="1" applyFont="1" applyBorder="1" applyProtection="1"/>
    <xf numFmtId="0" fontId="0" fillId="2" borderId="6" xfId="0" applyNumberFormat="1" applyBorder="1" applyAlignment="1" applyProtection="1">
      <alignment horizontal="right"/>
    </xf>
    <xf numFmtId="43" fontId="3" fillId="2" borderId="19" xfId="2" applyFont="1" applyFill="1" applyBorder="1" applyAlignment="1" applyProtection="1"/>
    <xf numFmtId="43" fontId="15" fillId="2" borderId="20" xfId="2" applyFont="1" applyFill="1" applyBorder="1" applyAlignment="1" applyProtection="1"/>
    <xf numFmtId="0" fontId="0" fillId="4" borderId="0" xfId="0" applyNumberFormat="1" applyFill="1" applyBorder="1" applyProtection="1"/>
    <xf numFmtId="0" fontId="0" fillId="2" borderId="0" xfId="0" applyNumberFormat="1" applyBorder="1" applyAlignment="1" applyProtection="1">
      <alignment horizontal="right"/>
    </xf>
    <xf numFmtId="37" fontId="2" fillId="2" borderId="6" xfId="0" applyNumberFormat="1" applyFont="1" applyBorder="1" applyAlignment="1" applyProtection="1">
      <alignment horizontal="right"/>
    </xf>
    <xf numFmtId="43" fontId="2" fillId="2" borderId="58" xfId="2" applyFont="1" applyFill="1" applyBorder="1" applyProtection="1"/>
    <xf numFmtId="43" fontId="2" fillId="2" borderId="70" xfId="2" applyFont="1" applyFill="1" applyBorder="1" applyProtection="1"/>
    <xf numFmtId="37" fontId="14" fillId="2" borderId="0" xfId="0" applyNumberFormat="1" applyFont="1" applyProtection="1"/>
    <xf numFmtId="39" fontId="11" fillId="2" borderId="0" xfId="0" applyNumberFormat="1" applyFont="1" applyAlignment="1" applyProtection="1">
      <alignment horizontal="centerContinuous"/>
    </xf>
    <xf numFmtId="39" fontId="12" fillId="2" borderId="0" xfId="0" applyNumberFormat="1" applyFont="1" applyProtection="1"/>
    <xf numFmtId="39" fontId="12" fillId="8" borderId="20" xfId="0" applyNumberFormat="1" applyFont="1" applyFill="1" applyBorder="1" applyProtection="1">
      <protection locked="0"/>
    </xf>
    <xf numFmtId="39" fontId="12" fillId="8" borderId="5" xfId="0" applyNumberFormat="1" applyFont="1" applyFill="1" applyBorder="1" applyAlignment="1" applyProtection="1">
      <alignment horizontal="right"/>
      <protection locked="0"/>
    </xf>
    <xf numFmtId="39" fontId="12" fillId="8" borderId="5" xfId="0" applyNumberFormat="1" applyFont="1" applyFill="1" applyBorder="1" applyAlignment="1" applyProtection="1">
      <alignment horizontal="center"/>
      <protection locked="0"/>
    </xf>
    <xf numFmtId="39" fontId="0" fillId="2" borderId="0" xfId="0" applyNumberFormat="1" applyProtection="1"/>
    <xf numFmtId="39" fontId="0" fillId="2" borderId="0" xfId="0" applyNumberFormat="1"/>
    <xf numFmtId="37" fontId="0" fillId="0" borderId="0" xfId="0" applyFill="1"/>
    <xf numFmtId="49" fontId="1" fillId="0" borderId="19" xfId="0" applyNumberFormat="1" applyFont="1" applyFill="1" applyBorder="1" applyAlignment="1" applyProtection="1">
      <alignment horizontal="center"/>
    </xf>
    <xf numFmtId="37" fontId="0" fillId="15" borderId="5" xfId="0" applyFill="1" applyBorder="1"/>
    <xf numFmtId="37" fontId="1" fillId="0" borderId="6" xfId="0" applyNumberFormat="1" applyFont="1" applyFill="1" applyBorder="1" applyAlignment="1" applyProtection="1">
      <alignment wrapText="1"/>
    </xf>
    <xf numFmtId="37" fontId="22" fillId="2" borderId="0" xfId="0" applyNumberFormat="1" applyFont="1" applyAlignment="1" applyProtection="1">
      <alignment wrapText="1"/>
    </xf>
    <xf numFmtId="37" fontId="25" fillId="2" borderId="0" xfId="0" applyNumberFormat="1" applyFont="1" applyAlignment="1" applyProtection="1">
      <alignment wrapText="1"/>
    </xf>
    <xf numFmtId="37" fontId="25" fillId="2" borderId="0" xfId="0" applyNumberFormat="1" applyFont="1" applyBorder="1" applyAlignment="1" applyProtection="1">
      <alignment wrapText="1"/>
    </xf>
    <xf numFmtId="37" fontId="2" fillId="2" borderId="0" xfId="0" applyNumberFormat="1" applyFont="1" applyAlignment="1" applyProtection="1">
      <alignment horizontal="center" wrapText="1"/>
    </xf>
    <xf numFmtId="37" fontId="0" fillId="2" borderId="31" xfId="0" applyNumberFormat="1" applyBorder="1" applyAlignment="1" applyProtection="1">
      <alignment horizontal="center" wrapText="1"/>
    </xf>
    <xf numFmtId="37" fontId="22" fillId="2" borderId="0" xfId="0" applyNumberFormat="1" applyFont="1" applyBorder="1" applyAlignment="1" applyProtection="1">
      <alignment wrapText="1"/>
    </xf>
    <xf numFmtId="37" fontId="15" fillId="2" borderId="5" xfId="0" applyNumberFormat="1" applyFont="1" applyBorder="1" applyAlignment="1" applyProtection="1">
      <alignment wrapText="1"/>
    </xf>
    <xf numFmtId="37" fontId="15" fillId="15" borderId="5" xfId="0" applyNumberFormat="1" applyFont="1" applyFill="1" applyBorder="1" applyAlignment="1" applyProtection="1">
      <alignment wrapText="1"/>
    </xf>
    <xf numFmtId="37" fontId="1" fillId="2" borderId="5" xfId="0" applyNumberFormat="1" applyFont="1" applyBorder="1" applyAlignment="1" applyProtection="1">
      <alignment wrapText="1"/>
    </xf>
    <xf numFmtId="37" fontId="1" fillId="0" borderId="5" xfId="0" applyFont="1" applyFill="1" applyBorder="1" applyAlignment="1" applyProtection="1">
      <alignment wrapText="1"/>
    </xf>
    <xf numFmtId="37" fontId="22" fillId="15" borderId="5" xfId="0" applyNumberFormat="1" applyFont="1" applyFill="1" applyBorder="1" applyAlignment="1" applyProtection="1">
      <alignment wrapText="1"/>
    </xf>
    <xf numFmtId="37" fontId="1" fillId="15" borderId="5" xfId="0" applyNumberFormat="1" applyFont="1" applyFill="1" applyBorder="1" applyAlignment="1" applyProtection="1">
      <alignment wrapText="1"/>
    </xf>
    <xf numFmtId="37" fontId="36" fillId="15" borderId="5" xfId="0" applyFont="1" applyFill="1" applyBorder="1" applyAlignment="1" applyProtection="1">
      <alignment wrapText="1"/>
    </xf>
    <xf numFmtId="37" fontId="1" fillId="0" borderId="5" xfId="0" applyNumberFormat="1" applyFont="1" applyFill="1" applyBorder="1" applyAlignment="1" applyProtection="1">
      <alignment wrapText="1"/>
    </xf>
    <xf numFmtId="37" fontId="37" fillId="15" borderId="5" xfId="0" applyNumberFormat="1" applyFont="1" applyFill="1" applyBorder="1" applyAlignment="1" applyProtection="1">
      <alignment wrapText="1"/>
    </xf>
    <xf numFmtId="37" fontId="0" fillId="2" borderId="0" xfId="0" applyAlignment="1">
      <alignment wrapText="1"/>
    </xf>
    <xf numFmtId="37" fontId="32" fillId="15" borderId="5" xfId="0" applyFont="1" applyFill="1" applyBorder="1" applyAlignment="1" applyProtection="1">
      <alignment wrapText="1"/>
    </xf>
    <xf numFmtId="37" fontId="27" fillId="2" borderId="17" xfId="0" applyNumberFormat="1" applyFont="1" applyBorder="1" applyAlignment="1" applyProtection="1">
      <alignment wrapText="1"/>
    </xf>
    <xf numFmtId="37" fontId="27" fillId="2" borderId="5" xfId="0" applyNumberFormat="1" applyFont="1" applyBorder="1" applyAlignment="1" applyProtection="1">
      <alignment wrapText="1"/>
    </xf>
    <xf numFmtId="37" fontId="27" fillId="2" borderId="36" xfId="0" applyNumberFormat="1" applyFont="1" applyBorder="1" applyAlignment="1" applyProtection="1">
      <alignment wrapText="1"/>
    </xf>
    <xf numFmtId="37" fontId="24" fillId="2" borderId="38" xfId="0" applyNumberFormat="1" applyFont="1" applyBorder="1" applyAlignment="1" applyProtection="1">
      <alignment horizontal="center" wrapText="1"/>
    </xf>
    <xf numFmtId="0" fontId="0" fillId="2" borderId="65" xfId="0" applyNumberFormat="1" applyBorder="1" applyAlignment="1">
      <alignment wrapText="1"/>
    </xf>
    <xf numFmtId="0" fontId="0" fillId="2" borderId="71" xfId="0" applyNumberFormat="1" applyBorder="1" applyAlignment="1">
      <alignment wrapText="1"/>
    </xf>
    <xf numFmtId="0" fontId="6" fillId="2" borderId="33" xfId="0" applyNumberFormat="1" applyFont="1" applyBorder="1" applyAlignment="1">
      <alignment horizontal="center" wrapText="1"/>
    </xf>
    <xf numFmtId="2" fontId="0" fillId="2" borderId="42" xfId="0" applyNumberFormat="1" applyBorder="1" applyAlignment="1">
      <alignment wrapText="1"/>
    </xf>
    <xf numFmtId="37" fontId="0" fillId="2" borderId="3" xfId="0" applyNumberFormat="1" applyBorder="1" applyAlignment="1">
      <alignment horizontal="right" wrapText="1"/>
    </xf>
    <xf numFmtId="37" fontId="15" fillId="2" borderId="7" xfId="0" applyNumberFormat="1" applyFont="1" applyBorder="1" applyAlignment="1">
      <alignment horizontal="right" wrapText="1"/>
    </xf>
    <xf numFmtId="37" fontId="0" fillId="2" borderId="7" xfId="0" applyNumberFormat="1" applyBorder="1" applyAlignment="1">
      <alignment horizontal="right" wrapText="1"/>
    </xf>
    <xf numFmtId="37" fontId="0" fillId="2" borderId="25" xfId="0" applyNumberFormat="1" applyBorder="1" applyAlignment="1">
      <alignment horizontal="right" wrapText="1"/>
    </xf>
    <xf numFmtId="49" fontId="15" fillId="15" borderId="5" xfId="0" applyNumberFormat="1" applyFont="1" applyFill="1" applyBorder="1" applyAlignment="1" applyProtection="1">
      <alignment horizontal="center"/>
    </xf>
    <xf numFmtId="37" fontId="0" fillId="15" borderId="5" xfId="0" applyFill="1" applyBorder="1" applyAlignment="1">
      <alignment wrapText="1"/>
    </xf>
    <xf numFmtId="49" fontId="15" fillId="17" borderId="0" xfId="0" applyNumberFormat="1" applyFont="1" applyFill="1" applyBorder="1" applyAlignment="1" applyProtection="1">
      <alignment horizontal="center"/>
    </xf>
    <xf numFmtId="37" fontId="32" fillId="17" borderId="0" xfId="0" applyFont="1" applyFill="1" applyBorder="1" applyAlignment="1" applyProtection="1">
      <alignment wrapText="1"/>
    </xf>
    <xf numFmtId="37" fontId="22" fillId="17" borderId="0" xfId="0" applyNumberFormat="1" applyFont="1" applyFill="1" applyBorder="1" applyAlignment="1" applyProtection="1">
      <alignment horizontal="center"/>
    </xf>
    <xf numFmtId="37" fontId="22" fillId="17" borderId="0" xfId="0" applyNumberFormat="1" applyFont="1" applyFill="1" applyBorder="1" applyAlignment="1" applyProtection="1">
      <alignment wrapText="1"/>
    </xf>
    <xf numFmtId="37" fontId="15" fillId="17" borderId="0" xfId="0" applyNumberFormat="1" applyFont="1" applyFill="1" applyBorder="1" applyAlignment="1" applyProtection="1">
      <alignment horizontal="center" vertical="center"/>
    </xf>
    <xf numFmtId="37" fontId="0" fillId="17" borderId="0" xfId="0" applyFill="1"/>
    <xf numFmtId="37" fontId="0" fillId="17" borderId="0" xfId="0" applyNumberFormat="1" applyFill="1" applyAlignment="1">
      <alignment vertical="center"/>
    </xf>
    <xf numFmtId="37" fontId="0" fillId="17" borderId="0" xfId="0" applyNumberFormat="1" applyFill="1"/>
    <xf numFmtId="37" fontId="0" fillId="17" borderId="0" xfId="0" applyNumberFormat="1" applyFill="1" applyAlignment="1">
      <alignment vertical="center" wrapText="1"/>
    </xf>
    <xf numFmtId="164" fontId="0" fillId="17" borderId="0" xfId="0" applyNumberFormat="1" applyFill="1" applyBorder="1" applyAlignment="1">
      <alignment vertical="center"/>
    </xf>
    <xf numFmtId="37" fontId="0" fillId="17" borderId="0" xfId="0" applyNumberFormat="1" applyFill="1" applyAlignment="1">
      <alignment wrapText="1"/>
    </xf>
    <xf numFmtId="37" fontId="0" fillId="17" borderId="0" xfId="0" applyNumberFormat="1" applyFill="1" applyBorder="1" applyAlignment="1">
      <alignment vertical="center" wrapText="1"/>
    </xf>
    <xf numFmtId="0" fontId="0" fillId="17" borderId="0" xfId="0" applyNumberFormat="1" applyFill="1"/>
    <xf numFmtId="37" fontId="1" fillId="0" borderId="0" xfId="0" applyFont="1" applyFill="1" applyAlignment="1">
      <alignment horizontal="center"/>
    </xf>
    <xf numFmtId="37" fontId="37" fillId="0" borderId="61" xfId="0" applyNumberFormat="1" applyFont="1" applyFill="1" applyBorder="1" applyAlignment="1" applyProtection="1">
      <alignment horizontal="center"/>
    </xf>
    <xf numFmtId="37" fontId="1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 applyProtection="1">
      <alignment horizontal="center"/>
    </xf>
    <xf numFmtId="0" fontId="4" fillId="2" borderId="74" xfId="0" applyNumberFormat="1" applyFont="1" applyBorder="1" applyAlignment="1">
      <alignment wrapText="1"/>
    </xf>
    <xf numFmtId="0" fontId="16" fillId="2" borderId="75" xfId="0" applyNumberFormat="1" applyFont="1" applyBorder="1" applyAlignment="1">
      <alignment wrapText="1"/>
    </xf>
    <xf numFmtId="0" fontId="16" fillId="2" borderId="65" xfId="0" applyNumberFormat="1" applyFont="1" applyBorder="1" applyAlignment="1">
      <alignment wrapText="1"/>
    </xf>
    <xf numFmtId="0" fontId="0" fillId="2" borderId="12" xfId="0" applyNumberFormat="1" applyBorder="1" applyAlignment="1">
      <alignment wrapText="1"/>
    </xf>
    <xf numFmtId="0" fontId="1" fillId="2" borderId="12" xfId="0" applyNumberFormat="1" applyFont="1" applyBorder="1" applyAlignment="1">
      <alignment wrapText="1"/>
    </xf>
    <xf numFmtId="2" fontId="2" fillId="2" borderId="72" xfId="0" applyNumberFormat="1" applyFont="1" applyBorder="1" applyAlignment="1">
      <alignment horizontal="center"/>
    </xf>
    <xf numFmtId="37" fontId="27" fillId="10" borderId="36" xfId="0" applyFont="1" applyFill="1" applyBorder="1" applyAlignment="1" applyProtection="1">
      <alignment horizontal="center"/>
    </xf>
    <xf numFmtId="49" fontId="15" fillId="15" borderId="3" xfId="0" applyNumberFormat="1" applyFont="1" applyFill="1" applyBorder="1" applyAlignment="1" applyProtection="1">
      <alignment horizontal="center"/>
    </xf>
    <xf numFmtId="39" fontId="2" fillId="2" borderId="19" xfId="0" applyNumberFormat="1" applyFont="1" applyBorder="1" applyProtection="1"/>
    <xf numFmtId="0" fontId="0" fillId="16" borderId="40" xfId="0" applyNumberFormat="1" applyFill="1" applyBorder="1" applyAlignment="1" applyProtection="1">
      <alignment horizontal="right"/>
    </xf>
    <xf numFmtId="39" fontId="0" fillId="16" borderId="4" xfId="0" applyNumberFormat="1" applyFill="1" applyBorder="1" applyProtection="1"/>
    <xf numFmtId="39" fontId="0" fillId="16" borderId="66" xfId="0" applyNumberFormat="1" applyFill="1" applyBorder="1" applyProtection="1"/>
    <xf numFmtId="39" fontId="2" fillId="16" borderId="5" xfId="0" applyNumberFormat="1" applyFont="1" applyFill="1" applyBorder="1" applyProtection="1"/>
    <xf numFmtId="43" fontId="15" fillId="16" borderId="5" xfId="2" applyFont="1" applyFill="1" applyBorder="1" applyAlignment="1" applyProtection="1"/>
    <xf numFmtId="43" fontId="2" fillId="16" borderId="22" xfId="2" applyFont="1" applyFill="1" applyBorder="1" applyProtection="1"/>
    <xf numFmtId="37" fontId="26" fillId="15" borderId="5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center"/>
    </xf>
    <xf numFmtId="37" fontId="0" fillId="0" borderId="0" xfId="0" applyNumberFormat="1" applyFill="1" applyBorder="1" applyAlignment="1"/>
    <xf numFmtId="37" fontId="29" fillId="2" borderId="0" xfId="0" applyNumberFormat="1" applyFont="1" applyBorder="1" applyAlignment="1" applyProtection="1"/>
    <xf numFmtId="37" fontId="15" fillId="9" borderId="32" xfId="0" applyNumberFormat="1" applyFont="1" applyFill="1" applyBorder="1" applyAlignment="1" applyProtection="1">
      <protection locked="0"/>
    </xf>
    <xf numFmtId="39" fontId="15" fillId="13" borderId="32" xfId="0" applyNumberFormat="1" applyFont="1" applyFill="1" applyBorder="1" applyAlignment="1" applyProtection="1"/>
    <xf numFmtId="39" fontId="0" fillId="13" borderId="5" xfId="0" applyNumberFormat="1" applyFill="1" applyBorder="1" applyAlignment="1" applyProtection="1"/>
    <xf numFmtId="0" fontId="0" fillId="2" borderId="0" xfId="0" applyNumberFormat="1" applyAlignment="1" applyProtection="1"/>
    <xf numFmtId="0" fontId="0" fillId="2" borderId="0" xfId="0" applyNumberFormat="1" applyAlignment="1"/>
    <xf numFmtId="37" fontId="12" fillId="2" borderId="19" xfId="0" applyNumberFormat="1" applyFont="1" applyBorder="1" applyAlignment="1" applyProtection="1"/>
    <xf numFmtId="37" fontId="12" fillId="2" borderId="58" xfId="0" applyNumberFormat="1" applyFont="1" applyBorder="1" applyAlignment="1" applyProtection="1"/>
    <xf numFmtId="0" fontId="4" fillId="2" borderId="0" xfId="0" applyNumberFormat="1" applyFont="1" applyBorder="1" applyAlignment="1" applyProtection="1"/>
    <xf numFmtId="37" fontId="0" fillId="2" borderId="0" xfId="0" applyNumberFormat="1" applyBorder="1" applyAlignment="1" applyProtection="1"/>
    <xf numFmtId="37" fontId="25" fillId="2" borderId="0" xfId="0" applyNumberFormat="1" applyFont="1" applyAlignment="1" applyProtection="1">
      <alignment horizontal="left" wrapText="1"/>
    </xf>
    <xf numFmtId="37" fontId="11" fillId="2" borderId="24" xfId="0" applyNumberFormat="1" applyFont="1" applyBorder="1" applyAlignment="1" applyProtection="1">
      <alignment horizontal="center"/>
    </xf>
    <xf numFmtId="37" fontId="11" fillId="2" borderId="39" xfId="0" applyNumberFormat="1" applyFont="1" applyBorder="1" applyAlignment="1" applyProtection="1">
      <alignment horizontal="center"/>
    </xf>
    <xf numFmtId="39" fontId="11" fillId="2" borderId="78" xfId="0" applyNumberFormat="1" applyFont="1" applyBorder="1" applyAlignment="1" applyProtection="1">
      <alignment horizontal="center"/>
    </xf>
    <xf numFmtId="37" fontId="12" fillId="2" borderId="79" xfId="0" applyNumberFormat="1" applyFont="1" applyBorder="1" applyProtection="1"/>
    <xf numFmtId="37" fontId="12" fillId="3" borderId="32" xfId="0" applyNumberFormat="1" applyFont="1" applyFill="1" applyBorder="1" applyProtection="1"/>
    <xf numFmtId="39" fontId="12" fillId="8" borderId="80" xfId="0" applyNumberFormat="1" applyFont="1" applyFill="1" applyBorder="1" applyProtection="1">
      <protection locked="0"/>
    </xf>
    <xf numFmtId="37" fontId="0" fillId="0" borderId="0" xfId="0" applyNumberFormat="1" applyFill="1" applyBorder="1" applyAlignment="1" applyProtection="1">
      <alignment vertical="center"/>
    </xf>
    <xf numFmtId="37" fontId="12" fillId="2" borderId="28" xfId="0" applyNumberFormat="1" applyFont="1" applyBorder="1" applyProtection="1"/>
    <xf numFmtId="37" fontId="12" fillId="3" borderId="36" xfId="0" applyNumberFormat="1" applyFont="1" applyFill="1" applyBorder="1" applyProtection="1"/>
    <xf numFmtId="39" fontId="12" fillId="8" borderId="54" xfId="0" applyNumberFormat="1" applyFont="1" applyFill="1" applyBorder="1" applyProtection="1">
      <protection locked="0"/>
    </xf>
    <xf numFmtId="37" fontId="12" fillId="16" borderId="28" xfId="0" applyNumberFormat="1" applyFont="1" applyFill="1" applyBorder="1" applyProtection="1"/>
    <xf numFmtId="39" fontId="12" fillId="16" borderId="36" xfId="0" applyNumberFormat="1" applyFont="1" applyFill="1" applyBorder="1" applyProtection="1"/>
    <xf numFmtId="39" fontId="12" fillId="16" borderId="54" xfId="0" applyNumberFormat="1" applyFont="1" applyFill="1" applyBorder="1" applyProtection="1">
      <protection locked="0"/>
    </xf>
    <xf numFmtId="37" fontId="11" fillId="2" borderId="79" xfId="0" applyNumberFormat="1" applyFont="1" applyBorder="1" applyAlignment="1" applyProtection="1"/>
    <xf numFmtId="37" fontId="11" fillId="2" borderId="32" xfId="0" applyNumberFormat="1" applyFont="1" applyBorder="1" applyAlignment="1" applyProtection="1">
      <alignment horizontal="center"/>
    </xf>
    <xf numFmtId="39" fontId="11" fillId="2" borderId="80" xfId="0" applyNumberFormat="1" applyFont="1" applyBorder="1" applyAlignment="1" applyProtection="1">
      <alignment horizontal="center"/>
    </xf>
    <xf numFmtId="2" fontId="0" fillId="5" borderId="38" xfId="0" applyNumberFormat="1" applyFill="1" applyBorder="1"/>
    <xf numFmtId="2" fontId="0" fillId="5" borderId="82" xfId="0" applyNumberFormat="1" applyFill="1" applyBorder="1"/>
    <xf numFmtId="2" fontId="0" fillId="5" borderId="81" xfId="0" applyNumberFormat="1" applyFill="1" applyBorder="1"/>
    <xf numFmtId="2" fontId="0" fillId="2" borderId="76" xfId="2" applyNumberFormat="1" applyFont="1" applyFill="1" applyBorder="1"/>
    <xf numFmtId="2" fontId="0" fillId="2" borderId="5" xfId="2" applyNumberFormat="1" applyFont="1" applyFill="1" applyBorder="1"/>
    <xf numFmtId="2" fontId="0" fillId="2" borderId="36" xfId="2" applyNumberFormat="1" applyFont="1" applyFill="1" applyBorder="1"/>
    <xf numFmtId="2" fontId="10" fillId="0" borderId="26" xfId="2" applyNumberFormat="1" applyFont="1" applyFill="1" applyBorder="1"/>
    <xf numFmtId="2" fontId="0" fillId="2" borderId="32" xfId="2" applyNumberFormat="1" applyFont="1" applyFill="1" applyBorder="1"/>
    <xf numFmtId="2" fontId="0" fillId="2" borderId="20" xfId="2" applyNumberFormat="1" applyFont="1" applyFill="1" applyBorder="1"/>
    <xf numFmtId="2" fontId="0" fillId="2" borderId="54" xfId="2" applyNumberFormat="1" applyFont="1" applyFill="1" applyBorder="1"/>
    <xf numFmtId="2" fontId="0" fillId="5" borderId="38" xfId="2" applyNumberFormat="1" applyFont="1" applyFill="1" applyBorder="1"/>
    <xf numFmtId="2" fontId="0" fillId="2" borderId="31" xfId="2" applyNumberFormat="1" applyFont="1" applyFill="1" applyBorder="1"/>
    <xf numFmtId="2" fontId="0" fillId="5" borderId="82" xfId="2" applyNumberFormat="1" applyFont="1" applyFill="1" applyBorder="1"/>
    <xf numFmtId="2" fontId="0" fillId="2" borderId="61" xfId="2" applyNumberFormat="1" applyFont="1" applyFill="1" applyBorder="1"/>
    <xf numFmtId="2" fontId="0" fillId="5" borderId="81" xfId="2" applyNumberFormat="1" applyFont="1" applyFill="1" applyBorder="1"/>
    <xf numFmtId="2" fontId="0" fillId="2" borderId="56" xfId="2" applyNumberFormat="1" applyFont="1" applyFill="1" applyBorder="1"/>
    <xf numFmtId="2" fontId="0" fillId="0" borderId="31" xfId="2" applyNumberFormat="1" applyFont="1" applyFill="1" applyBorder="1"/>
    <xf numFmtId="2" fontId="0" fillId="0" borderId="61" xfId="2" applyNumberFormat="1" applyFont="1" applyFill="1" applyBorder="1"/>
    <xf numFmtId="2" fontId="0" fillId="0" borderId="56" xfId="2" applyNumberFormat="1" applyFont="1" applyFill="1" applyBorder="1"/>
    <xf numFmtId="2" fontId="0" fillId="0" borderId="50" xfId="2" applyNumberFormat="1" applyFont="1" applyFill="1" applyBorder="1"/>
    <xf numFmtId="2" fontId="0" fillId="2" borderId="43" xfId="2" applyNumberFormat="1" applyFont="1" applyFill="1" applyBorder="1"/>
    <xf numFmtId="2" fontId="1" fillId="2" borderId="81" xfId="2" applyNumberFormat="1" applyFont="1" applyFill="1" applyBorder="1"/>
    <xf numFmtId="2" fontId="10" fillId="2" borderId="26" xfId="2" applyNumberFormat="1" applyFont="1" applyFill="1" applyBorder="1"/>
    <xf numFmtId="2" fontId="26" fillId="2" borderId="5" xfId="2" applyNumberFormat="1" applyFont="1" applyFill="1" applyBorder="1" applyAlignment="1" applyProtection="1"/>
    <xf numFmtId="2" fontId="22" fillId="15" borderId="5" xfId="2" applyNumberFormat="1" applyFont="1" applyFill="1" applyBorder="1" applyAlignment="1" applyProtection="1"/>
    <xf numFmtId="2" fontId="26" fillId="0" borderId="5" xfId="2" applyNumberFormat="1" applyFont="1" applyFill="1" applyBorder="1" applyAlignment="1" applyProtection="1"/>
    <xf numFmtId="2" fontId="32" fillId="15" borderId="5" xfId="2" applyNumberFormat="1" applyFont="1" applyFill="1" applyBorder="1" applyAlignment="1" applyProtection="1"/>
    <xf numFmtId="2" fontId="0" fillId="15" borderId="5" xfId="2" applyNumberFormat="1" applyFont="1" applyFill="1" applyBorder="1"/>
    <xf numFmtId="2" fontId="26" fillId="15" borderId="5" xfId="2" applyNumberFormat="1" applyFont="1" applyFill="1" applyBorder="1" applyAlignment="1" applyProtection="1"/>
    <xf numFmtId="2" fontId="32" fillId="17" borderId="0" xfId="2" applyNumberFormat="1" applyFont="1" applyFill="1" applyBorder="1" applyAlignment="1" applyProtection="1"/>
    <xf numFmtId="2" fontId="0" fillId="17" borderId="0" xfId="2" applyNumberFormat="1" applyFont="1" applyFill="1" applyBorder="1" applyAlignment="1" applyProtection="1">
      <alignment horizontal="center" vertical="center"/>
    </xf>
    <xf numFmtId="2" fontId="0" fillId="2" borderId="0" xfId="2" applyNumberFormat="1" applyFont="1" applyFill="1" applyBorder="1" applyAlignment="1" applyProtection="1">
      <alignment horizontal="center"/>
    </xf>
    <xf numFmtId="2" fontId="15" fillId="15" borderId="25" xfId="2" applyNumberFormat="1" applyFont="1" applyFill="1" applyBorder="1" applyAlignment="1" applyProtection="1">
      <alignment horizontal="center" vertical="center"/>
    </xf>
    <xf numFmtId="2" fontId="15" fillId="2" borderId="0" xfId="2" applyNumberFormat="1" applyFont="1" applyFill="1" applyBorder="1" applyAlignment="1" applyProtection="1">
      <alignment horizontal="center" vertical="center"/>
    </xf>
    <xf numFmtId="2" fontId="15" fillId="2" borderId="0" xfId="2" applyNumberFormat="1" applyFont="1" applyFill="1" applyBorder="1" applyAlignment="1" applyProtection="1">
      <alignment horizontal="center"/>
    </xf>
    <xf numFmtId="2" fontId="22" fillId="15" borderId="36" xfId="2" applyNumberFormat="1" applyFont="1" applyFill="1" applyBorder="1" applyAlignment="1" applyProtection="1"/>
    <xf numFmtId="2" fontId="22" fillId="15" borderId="5" xfId="2" applyNumberFormat="1" applyFont="1" applyFill="1" applyBorder="1" applyAlignment="1" applyProtection="1">
      <alignment horizontal="center"/>
    </xf>
    <xf numFmtId="2" fontId="22" fillId="17" borderId="0" xfId="2" applyNumberFormat="1" applyFont="1" applyFill="1" applyBorder="1" applyAlignment="1" applyProtection="1">
      <alignment horizontal="center"/>
    </xf>
    <xf numFmtId="2" fontId="0" fillId="17" borderId="0" xfId="2" applyNumberFormat="1" applyFont="1" applyFill="1" applyBorder="1" applyAlignment="1" applyProtection="1">
      <alignment vertical="center"/>
    </xf>
    <xf numFmtId="2" fontId="0" fillId="2" borderId="0" xfId="2" applyNumberFormat="1" applyFont="1" applyFill="1" applyBorder="1" applyProtection="1"/>
    <xf numFmtId="2" fontId="0" fillId="2" borderId="0" xfId="2" applyNumberFormat="1" applyFont="1" applyFill="1" applyBorder="1" applyAlignment="1" applyProtection="1">
      <alignment vertical="center"/>
    </xf>
    <xf numFmtId="2" fontId="0" fillId="17" borderId="0" xfId="2" applyNumberFormat="1" applyFont="1" applyFill="1" applyBorder="1" applyAlignment="1">
      <alignment vertical="center"/>
    </xf>
    <xf numFmtId="2" fontId="0" fillId="2" borderId="0" xfId="2" applyNumberFormat="1" applyFont="1" applyFill="1" applyBorder="1"/>
    <xf numFmtId="2" fontId="0" fillId="2" borderId="0" xfId="2" applyNumberFormat="1" applyFont="1" applyFill="1" applyBorder="1" applyAlignment="1">
      <alignment vertical="center"/>
    </xf>
    <xf numFmtId="2" fontId="26" fillId="0" borderId="5" xfId="2" applyNumberFormat="1" applyFont="1" applyFill="1" applyBorder="1" applyAlignment="1" applyProtection="1">
      <alignment horizontal="right" vertical="center"/>
    </xf>
    <xf numFmtId="2" fontId="0" fillId="2" borderId="3" xfId="2" applyNumberFormat="1" applyFont="1" applyFill="1" applyBorder="1"/>
    <xf numFmtId="2" fontId="0" fillId="0" borderId="59" xfId="2" applyNumberFormat="1" applyFont="1" applyFill="1" applyBorder="1"/>
    <xf numFmtId="37" fontId="0" fillId="2" borderId="5" xfId="0" applyBorder="1"/>
    <xf numFmtId="37" fontId="0" fillId="2" borderId="36" xfId="0" applyBorder="1"/>
    <xf numFmtId="2" fontId="0" fillId="2" borderId="7" xfId="2" applyNumberFormat="1" applyFont="1" applyFill="1" applyBorder="1"/>
    <xf numFmtId="37" fontId="0" fillId="2" borderId="32" xfId="0" applyBorder="1"/>
    <xf numFmtId="2" fontId="0" fillId="2" borderId="83" xfId="2" applyNumberFormat="1" applyFont="1" applyFill="1" applyBorder="1"/>
    <xf numFmtId="2" fontId="0" fillId="2" borderId="80" xfId="2" applyNumberFormat="1" applyFont="1" applyFill="1" applyBorder="1"/>
    <xf numFmtId="0" fontId="0" fillId="11" borderId="12" xfId="0" applyNumberFormat="1" applyFill="1" applyBorder="1" applyAlignment="1"/>
    <xf numFmtId="37" fontId="0" fillId="11" borderId="59" xfId="0" applyNumberFormat="1" applyFill="1" applyBorder="1" applyAlignment="1"/>
    <xf numFmtId="0" fontId="0" fillId="11" borderId="59" xfId="0" applyNumberFormat="1" applyFill="1" applyBorder="1" applyAlignment="1"/>
    <xf numFmtId="0" fontId="0" fillId="11" borderId="60" xfId="0" applyNumberFormat="1" applyFill="1" applyBorder="1" applyAlignment="1"/>
    <xf numFmtId="0" fontId="4" fillId="2" borderId="12" xfId="0" applyNumberFormat="1" applyFont="1" applyBorder="1" applyAlignment="1">
      <alignment horizontal="center" wrapText="1"/>
    </xf>
    <xf numFmtId="2" fontId="0" fillId="0" borderId="77" xfId="2" applyNumberFormat="1" applyFont="1" applyFill="1" applyBorder="1"/>
    <xf numFmtId="2" fontId="0" fillId="7" borderId="83" xfId="2" applyNumberFormat="1" applyFont="1" applyFill="1" applyBorder="1" applyProtection="1">
      <protection locked="0"/>
    </xf>
    <xf numFmtId="2" fontId="10" fillId="0" borderId="59" xfId="2" applyNumberFormat="1" applyFont="1" applyFill="1" applyBorder="1"/>
    <xf numFmtId="2" fontId="0" fillId="7" borderId="61" xfId="2" applyNumberFormat="1" applyFont="1" applyFill="1" applyBorder="1" applyProtection="1">
      <protection locked="0"/>
    </xf>
    <xf numFmtId="2" fontId="0" fillId="7" borderId="56" xfId="2" applyNumberFormat="1" applyFont="1" applyFill="1" applyBorder="1" applyProtection="1">
      <protection locked="0"/>
    </xf>
    <xf numFmtId="2" fontId="0" fillId="2" borderId="44" xfId="2" applyNumberFormat="1" applyFont="1" applyFill="1" applyBorder="1"/>
    <xf numFmtId="2" fontId="10" fillId="0" borderId="81" xfId="2" applyNumberFormat="1" applyFont="1" applyFill="1" applyBorder="1"/>
    <xf numFmtId="2" fontId="0" fillId="2" borderId="82" xfId="2" applyNumberFormat="1" applyFont="1" applyFill="1" applyBorder="1"/>
    <xf numFmtId="37" fontId="0" fillId="0" borderId="0" xfId="0" applyNumberFormat="1" applyFill="1" applyAlignment="1">
      <alignment vertical="center" wrapText="1"/>
    </xf>
    <xf numFmtId="37" fontId="0" fillId="0" borderId="0" xfId="0" applyNumberFormat="1" applyFill="1"/>
    <xf numFmtId="49" fontId="15" fillId="0" borderId="79" xfId="0" applyNumberFormat="1" applyFont="1" applyFill="1" applyBorder="1" applyAlignment="1" applyProtection="1">
      <alignment horizontal="center"/>
    </xf>
    <xf numFmtId="2" fontId="26" fillId="2" borderId="32" xfId="2" applyNumberFormat="1" applyFont="1" applyFill="1" applyBorder="1" applyAlignment="1" applyProtection="1"/>
    <xf numFmtId="37" fontId="26" fillId="2" borderId="44" xfId="0" applyNumberFormat="1" applyFont="1" applyBorder="1" applyAlignment="1" applyProtection="1">
      <alignment horizontal="center"/>
    </xf>
    <xf numFmtId="2" fontId="26" fillId="2" borderId="44" xfId="2" applyNumberFormat="1" applyFont="1" applyFill="1" applyBorder="1" applyAlignment="1" applyProtection="1"/>
    <xf numFmtId="37" fontId="24" fillId="2" borderId="36" xfId="0" applyNumberFormat="1" applyFont="1" applyBorder="1" applyAlignment="1" applyProtection="1">
      <alignment horizontal="center" wrapText="1"/>
    </xf>
    <xf numFmtId="37" fontId="15" fillId="2" borderId="26" xfId="0" applyNumberFormat="1" applyFont="1" applyBorder="1" applyAlignment="1" applyProtection="1">
      <alignment horizontal="center" wrapText="1"/>
    </xf>
    <xf numFmtId="37" fontId="28" fillId="2" borderId="26" xfId="0" applyNumberFormat="1" applyFont="1" applyBorder="1" applyAlignment="1" applyProtection="1">
      <alignment horizontal="center" wrapText="1"/>
    </xf>
    <xf numFmtId="37" fontId="1" fillId="0" borderId="5" xfId="0" applyNumberFormat="1" applyFont="1" applyFill="1" applyBorder="1" applyAlignment="1" applyProtection="1">
      <alignment horizontal="center" wrapText="1"/>
    </xf>
    <xf numFmtId="37" fontId="0" fillId="0" borderId="5" xfId="0" applyNumberFormat="1" applyFill="1" applyBorder="1" applyAlignment="1" applyProtection="1"/>
    <xf numFmtId="37" fontId="0" fillId="0" borderId="5" xfId="0" applyNumberFormat="1" applyFill="1" applyBorder="1" applyProtection="1"/>
    <xf numFmtId="37" fontId="1" fillId="0" borderId="5" xfId="0" applyNumberFormat="1" applyFont="1" applyFill="1" applyBorder="1" applyProtection="1"/>
    <xf numFmtId="37" fontId="2" fillId="15" borderId="5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>
      <alignment vertical="center"/>
    </xf>
    <xf numFmtId="37" fontId="0" fillId="0" borderId="0" xfId="0" applyNumberFormat="1" applyFill="1" applyAlignment="1">
      <alignment vertical="center"/>
    </xf>
    <xf numFmtId="37" fontId="15" fillId="9" borderId="83" xfId="0" applyNumberFormat="1" applyFont="1" applyFill="1" applyBorder="1" applyProtection="1">
      <protection locked="0"/>
    </xf>
    <xf numFmtId="37" fontId="1" fillId="0" borderId="5" xfId="0" applyNumberFormat="1" applyFont="1" applyFill="1" applyBorder="1" applyAlignment="1" applyProtection="1"/>
    <xf numFmtId="37" fontId="1" fillId="0" borderId="5" xfId="0" applyNumberFormat="1" applyFont="1" applyFill="1" applyBorder="1" applyAlignment="1" applyProtection="1">
      <alignment vertical="center" wrapText="1"/>
    </xf>
    <xf numFmtId="37" fontId="15" fillId="2" borderId="5" xfId="0" applyNumberFormat="1" applyFont="1" applyBorder="1" applyAlignment="1" applyProtection="1">
      <alignment vertical="center" wrapText="1"/>
    </xf>
    <xf numFmtId="37" fontId="15" fillId="0" borderId="5" xfId="0" applyFont="1" applyFill="1" applyBorder="1" applyAlignment="1" applyProtection="1">
      <alignment vertical="center" wrapText="1"/>
    </xf>
    <xf numFmtId="37" fontId="15" fillId="2" borderId="5" xfId="0" applyFont="1" applyBorder="1" applyAlignment="1" applyProtection="1">
      <alignment vertical="center" wrapText="1"/>
    </xf>
    <xf numFmtId="37" fontId="1" fillId="2" borderId="5" xfId="0" applyNumberFormat="1" applyFont="1" applyBorder="1" applyAlignment="1" applyProtection="1">
      <alignment vertical="center" wrapText="1"/>
    </xf>
    <xf numFmtId="37" fontId="1" fillId="0" borderId="5" xfId="0" applyFont="1" applyFill="1" applyBorder="1" applyAlignment="1" applyProtection="1">
      <alignment vertical="center" wrapText="1"/>
    </xf>
    <xf numFmtId="2" fontId="26" fillId="2" borderId="5" xfId="2" applyNumberFormat="1" applyFont="1" applyFill="1" applyBorder="1" applyAlignment="1" applyProtection="1">
      <alignment vertical="center"/>
    </xf>
    <xf numFmtId="37" fontId="1" fillId="2" borderId="5" xfId="0" applyFont="1" applyBorder="1" applyAlignment="1" applyProtection="1">
      <alignment vertical="center" wrapText="1"/>
    </xf>
    <xf numFmtId="37" fontId="15" fillId="2" borderId="32" xfId="0" applyNumberFormat="1" applyFont="1" applyBorder="1" applyAlignment="1" applyProtection="1">
      <alignment vertical="center" wrapText="1"/>
    </xf>
    <xf numFmtId="37" fontId="14" fillId="0" borderId="0" xfId="0" applyNumberFormat="1" applyFont="1" applyFill="1" applyAlignment="1" applyProtection="1">
      <alignment wrapText="1"/>
    </xf>
    <xf numFmtId="37" fontId="11" fillId="18" borderId="12" xfId="0" applyNumberFormat="1" applyFont="1" applyFill="1" applyBorder="1" applyAlignment="1" applyProtection="1">
      <alignment horizontal="center" vertical="center"/>
    </xf>
    <xf numFmtId="37" fontId="11" fillId="18" borderId="59" xfId="0" applyNumberFormat="1" applyFont="1" applyFill="1" applyBorder="1" applyAlignment="1" applyProtection="1">
      <alignment horizontal="center" vertical="center"/>
    </xf>
    <xf numFmtId="37" fontId="11" fillId="18" borderId="60" xfId="0" applyNumberFormat="1" applyFont="1" applyFill="1" applyBorder="1" applyAlignment="1" applyProtection="1">
      <alignment horizontal="center" vertical="center"/>
    </xf>
    <xf numFmtId="49" fontId="12" fillId="2" borderId="31" xfId="0" applyNumberFormat="1" applyFont="1" applyBorder="1" applyAlignment="1" applyProtection="1">
      <alignment horizontal="center"/>
    </xf>
    <xf numFmtId="49" fontId="12" fillId="2" borderId="61" xfId="0" applyNumberFormat="1" applyFont="1" applyBorder="1" applyAlignment="1" applyProtection="1">
      <alignment horizontal="center"/>
    </xf>
    <xf numFmtId="37" fontId="29" fillId="2" borderId="0" xfId="0" applyNumberFormat="1" applyFont="1" applyBorder="1" applyAlignment="1" applyProtection="1">
      <alignment horizontal="left" wrapText="1"/>
    </xf>
    <xf numFmtId="37" fontId="29" fillId="2" borderId="57" xfId="0" applyNumberFormat="1" applyFont="1" applyBorder="1" applyAlignment="1" applyProtection="1">
      <alignment horizontal="left" wrapText="1"/>
    </xf>
    <xf numFmtId="37" fontId="29" fillId="2" borderId="0" xfId="0" applyNumberFormat="1" applyFont="1" applyBorder="1" applyAlignment="1" applyProtection="1">
      <alignment horizontal="left" vertical="top" wrapText="1"/>
    </xf>
    <xf numFmtId="37" fontId="29" fillId="2" borderId="57" xfId="0" applyNumberFormat="1" applyFont="1" applyBorder="1" applyAlignment="1" applyProtection="1">
      <alignment horizontal="left" vertical="top" wrapText="1"/>
    </xf>
    <xf numFmtId="0" fontId="2" fillId="2" borderId="12" xfId="0" applyNumberFormat="1" applyFont="1" applyBorder="1" applyAlignment="1" applyProtection="1">
      <alignment horizontal="center"/>
    </xf>
    <xf numFmtId="0" fontId="2" fillId="2" borderId="59" xfId="0" applyNumberFormat="1" applyFont="1" applyBorder="1" applyAlignment="1" applyProtection="1">
      <alignment horizontal="center"/>
    </xf>
    <xf numFmtId="0" fontId="2" fillId="2" borderId="60" xfId="0" applyNumberFormat="1" applyFont="1" applyBorder="1" applyAlignment="1" applyProtection="1">
      <alignment horizontal="center"/>
    </xf>
    <xf numFmtId="37" fontId="1" fillId="9" borderId="5" xfId="0" applyNumberFormat="1" applyFont="1" applyFill="1" applyBorder="1" applyAlignment="1" applyProtection="1">
      <alignment horizontal="center"/>
      <protection locked="0"/>
    </xf>
    <xf numFmtId="37" fontId="15" fillId="9" borderId="5" xfId="0" applyNumberFormat="1" applyFont="1" applyFill="1" applyBorder="1" applyAlignment="1" applyProtection="1">
      <alignment horizontal="center"/>
      <protection locked="0"/>
    </xf>
    <xf numFmtId="37" fontId="1" fillId="9" borderId="5" xfId="0" quotePrefix="1" applyNumberFormat="1" applyFont="1" applyFill="1" applyBorder="1" applyAlignment="1" applyProtection="1">
      <alignment horizontal="center"/>
      <protection locked="0"/>
    </xf>
    <xf numFmtId="15" fontId="4" fillId="2" borderId="0" xfId="0" applyNumberFormat="1" applyFont="1" applyAlignment="1" applyProtection="1">
      <alignment horizontal="center"/>
    </xf>
  </cellXfs>
  <cellStyles count="3">
    <cellStyle name="Comma" xfId="2" builtinId="3"/>
    <cellStyle name="Normal" xfId="0" builtinId="0"/>
    <cellStyle name="Normal 2" xfId="1"/>
  </cellStyles>
  <dxfs count="2">
    <dxf>
      <fill>
        <patternFill>
          <bgColor indexed="10"/>
        </patternFill>
      </fill>
    </dxf>
    <dxf>
      <font>
        <condense val="0"/>
        <extend val="0"/>
        <color indexed="51"/>
      </font>
      <fill>
        <patternFill>
          <bgColor indexed="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216"/>
  <sheetViews>
    <sheetView tabSelected="1" zoomScaleNormal="100" workbookViewId="0"/>
  </sheetViews>
  <sheetFormatPr defaultColWidth="20.7109375" defaultRowHeight="12.75" x14ac:dyDescent="0.2"/>
  <cols>
    <col min="1" max="1" width="31.7109375" customWidth="1"/>
    <col min="4" max="4" width="20.7109375" style="185"/>
    <col min="5" max="5" width="36.28515625" customWidth="1"/>
  </cols>
  <sheetData>
    <row r="1" spans="1:4" s="7" customFormat="1" ht="18.95" customHeight="1" x14ac:dyDescent="0.25">
      <c r="A1" s="112" t="s">
        <v>229</v>
      </c>
      <c r="B1" s="112"/>
      <c r="C1" s="112"/>
      <c r="D1" s="179"/>
    </row>
    <row r="2" spans="1:4" s="7" customFormat="1" ht="18.95" customHeight="1" x14ac:dyDescent="0.25">
      <c r="A2" s="112" t="s">
        <v>17</v>
      </c>
      <c r="B2" s="112"/>
      <c r="C2" s="112"/>
      <c r="D2" s="179"/>
    </row>
    <row r="3" spans="1:4" s="7" customFormat="1" ht="18.95" customHeight="1" x14ac:dyDescent="0.25">
      <c r="A3" s="112" t="s">
        <v>266</v>
      </c>
      <c r="B3" s="112"/>
      <c r="C3" s="112"/>
      <c r="D3" s="179"/>
    </row>
    <row r="4" spans="1:4" s="7" customFormat="1" ht="18.95" customHeight="1" x14ac:dyDescent="0.25">
      <c r="A4" s="113"/>
      <c r="B4" s="113"/>
      <c r="C4" s="113"/>
      <c r="D4" s="180"/>
    </row>
    <row r="5" spans="1:4" s="7" customFormat="1" ht="18.95" customHeight="1" x14ac:dyDescent="0.25">
      <c r="A5" s="114" t="s">
        <v>5</v>
      </c>
      <c r="B5" s="380" t="str">
        <f>(IF(ISBLANK('7990NTP-P'!B1),"",'7990NTP-P'!B1))</f>
        <v/>
      </c>
      <c r="C5" s="380"/>
      <c r="D5" s="180"/>
    </row>
    <row r="6" spans="1:4" s="7" customFormat="1" ht="18.95" customHeight="1" x14ac:dyDescent="0.25">
      <c r="A6" s="114" t="s">
        <v>18</v>
      </c>
      <c r="B6" s="381" t="str">
        <f>(IF(ISBLANK('7990NTP-P'!B2),"",'7990NTP-P'!B2))</f>
        <v/>
      </c>
      <c r="C6" s="381"/>
      <c r="D6" s="180"/>
    </row>
    <row r="7" spans="1:4" s="7" customFormat="1" ht="18.95" customHeight="1" x14ac:dyDescent="0.25">
      <c r="A7" s="114" t="s">
        <v>19</v>
      </c>
      <c r="B7" s="381" t="str">
        <f>(IF(ISBLANK('7990NTP-P'!B3),"",'7990NTP-P'!B3))</f>
        <v/>
      </c>
      <c r="C7" s="381"/>
      <c r="D7" s="180"/>
    </row>
    <row r="8" spans="1:4" s="7" customFormat="1" ht="18.95" customHeight="1" x14ac:dyDescent="0.25">
      <c r="A8" s="114" t="s">
        <v>94</v>
      </c>
      <c r="B8" s="381" t="str">
        <f>(IF(ISBLANK('7990NTP-P'!B4),"",'7990NTP-P'!B4))</f>
        <v/>
      </c>
      <c r="C8" s="381"/>
      <c r="D8" s="180"/>
    </row>
    <row r="9" spans="1:4" s="7" customFormat="1" ht="18.95" customHeight="1" x14ac:dyDescent="0.25">
      <c r="A9" s="114" t="s">
        <v>135</v>
      </c>
      <c r="B9" s="381" t="str">
        <f>(IF(ISBLANK('7990NTP-P'!B5),"",'7990NTP-P'!B5))</f>
        <v/>
      </c>
      <c r="C9" s="381"/>
      <c r="D9" s="180"/>
    </row>
    <row r="10" spans="1:4" s="7" customFormat="1" ht="18.95" customHeight="1" thickBot="1" x14ac:dyDescent="0.3">
      <c r="A10" s="113"/>
      <c r="B10" s="113"/>
      <c r="C10" s="113"/>
      <c r="D10" s="180"/>
    </row>
    <row r="11" spans="1:4" s="8" customFormat="1" ht="18.95" customHeight="1" thickBot="1" x14ac:dyDescent="0.3">
      <c r="A11" s="267" t="s">
        <v>20</v>
      </c>
      <c r="B11" s="268" t="s">
        <v>171</v>
      </c>
      <c r="C11" s="269" t="s">
        <v>21</v>
      </c>
    </row>
    <row r="12" spans="1:4" s="7" customFormat="1" ht="18.95" customHeight="1" thickBot="1" x14ac:dyDescent="0.3">
      <c r="A12" s="377" t="s">
        <v>41</v>
      </c>
      <c r="B12" s="378"/>
      <c r="C12" s="379"/>
      <c r="D12" s="273"/>
    </row>
    <row r="13" spans="1:4" s="7" customFormat="1" ht="18.95" customHeight="1" x14ac:dyDescent="0.25">
      <c r="A13" s="270" t="s">
        <v>42</v>
      </c>
      <c r="B13" s="271"/>
      <c r="C13" s="272"/>
    </row>
    <row r="14" spans="1:4" s="7" customFormat="1" ht="18.95" customHeight="1" x14ac:dyDescent="0.25">
      <c r="A14" s="115" t="s">
        <v>43</v>
      </c>
      <c r="B14" s="13"/>
      <c r="C14" s="181"/>
    </row>
    <row r="15" spans="1:4" s="7" customFormat="1" ht="18.95" customHeight="1" x14ac:dyDescent="0.25">
      <c r="A15" s="115" t="s">
        <v>44</v>
      </c>
      <c r="B15" s="13"/>
      <c r="C15" s="181"/>
    </row>
    <row r="16" spans="1:4" s="7" customFormat="1" ht="18.95" customHeight="1" thickBot="1" x14ac:dyDescent="0.3">
      <c r="A16" s="274" t="s">
        <v>45</v>
      </c>
      <c r="B16" s="275"/>
      <c r="C16" s="276"/>
    </row>
    <row r="17" spans="1:4" s="7" customFormat="1" ht="18.95" customHeight="1" thickBot="1" x14ac:dyDescent="0.3">
      <c r="A17" s="377" t="s">
        <v>22</v>
      </c>
      <c r="B17" s="378"/>
      <c r="C17" s="379"/>
      <c r="D17" s="273"/>
    </row>
    <row r="18" spans="1:4" s="7" customFormat="1" ht="79.5" thickBot="1" x14ac:dyDescent="0.3">
      <c r="A18" s="117" t="s">
        <v>231</v>
      </c>
      <c r="B18" s="118">
        <f>'FL Info'!E134</f>
        <v>0</v>
      </c>
      <c r="C18" s="182"/>
      <c r="D18" s="15"/>
    </row>
    <row r="19" spans="1:4" s="7" customFormat="1" ht="77.25" customHeight="1" thickBot="1" x14ac:dyDescent="0.3">
      <c r="A19" s="119" t="s">
        <v>230</v>
      </c>
      <c r="B19" s="120">
        <f>'FL Info'!F115+'FL Info'!F116+'FL Info'!F117+'FL Info'!G115+'FL Info'!G116+'FL Info'!G117-'FL Info'!F128-'FL Info'!F131</f>
        <v>0</v>
      </c>
      <c r="C19" s="183"/>
      <c r="D19" s="14"/>
    </row>
    <row r="20" spans="1:4" s="7" customFormat="1" ht="65.25" customHeight="1" thickBot="1" x14ac:dyDescent="0.3">
      <c r="A20" s="121" t="s">
        <v>95</v>
      </c>
      <c r="B20" s="120">
        <f>'FL Info'!F119+'FL Info'!F120+'FL Info'!F121-'FL Info'!F129-'FL Info'!F132</f>
        <v>0</v>
      </c>
      <c r="C20" s="183"/>
    </row>
    <row r="21" spans="1:4" s="7" customFormat="1" ht="65.25" customHeight="1" thickBot="1" x14ac:dyDescent="0.3">
      <c r="A21" s="121" t="s">
        <v>96</v>
      </c>
      <c r="B21" s="120">
        <f>'FL Info'!F123+'FL Info'!F124+'FL Info'!F125-'FL Info'!F130-'FL Info'!F133</f>
        <v>0</v>
      </c>
      <c r="C21" s="183"/>
    </row>
    <row r="22" spans="1:4" s="7" customFormat="1" ht="45.95" customHeight="1" x14ac:dyDescent="0.25">
      <c r="A22" s="122" t="s">
        <v>91</v>
      </c>
      <c r="B22" s="118">
        <f>B19+B20+B21</f>
        <v>0</v>
      </c>
      <c r="C22" s="183"/>
    </row>
    <row r="23" spans="1:4" s="7" customFormat="1" ht="18.95" customHeight="1" x14ac:dyDescent="0.3">
      <c r="A23" s="115" t="s">
        <v>145</v>
      </c>
      <c r="B23" s="123">
        <f>'FL Info'!D128+'FL Info'!D129+'FL Info'!D130</f>
        <v>0</v>
      </c>
      <c r="C23" s="181"/>
    </row>
    <row r="24" spans="1:4" s="7" customFormat="1" ht="18.95" customHeight="1" x14ac:dyDescent="0.3">
      <c r="A24" s="115" t="s">
        <v>29</v>
      </c>
      <c r="B24" s="123">
        <f>'FL Info'!D131+'FL Info'!D132+'FL Info'!D133</f>
        <v>0</v>
      </c>
      <c r="C24" s="181"/>
    </row>
    <row r="25" spans="1:4" s="7" customFormat="1" ht="18.95" customHeight="1" x14ac:dyDescent="0.25">
      <c r="A25" s="115" t="s">
        <v>23</v>
      </c>
      <c r="B25" s="124">
        <f>'7990NTP-P'!E48</f>
        <v>0</v>
      </c>
      <c r="C25" s="181"/>
    </row>
    <row r="26" spans="1:4" s="7" customFormat="1" ht="18.95" customHeight="1" x14ac:dyDescent="0.25">
      <c r="A26" s="115" t="s">
        <v>24</v>
      </c>
      <c r="B26" s="124">
        <f>'7990NTP-P'!E49</f>
        <v>0</v>
      </c>
      <c r="C26" s="181"/>
    </row>
    <row r="27" spans="1:4" s="7" customFormat="1" ht="18.95" customHeight="1" x14ac:dyDescent="0.25">
      <c r="A27" s="115" t="s">
        <v>25</v>
      </c>
      <c r="B27" s="124">
        <f>'7990NTP-P'!E50</f>
        <v>0</v>
      </c>
      <c r="C27" s="181"/>
    </row>
    <row r="28" spans="1:4" s="7" customFormat="1" ht="18.95" customHeight="1" thickBot="1" x14ac:dyDescent="0.3">
      <c r="A28" s="277"/>
      <c r="B28" s="278"/>
      <c r="C28" s="279"/>
    </row>
    <row r="29" spans="1:4" s="7" customFormat="1" ht="18.95" customHeight="1" thickBot="1" x14ac:dyDescent="0.3">
      <c r="A29" s="377" t="s">
        <v>26</v>
      </c>
      <c r="B29" s="378"/>
      <c r="C29" s="379"/>
      <c r="D29" s="273"/>
    </row>
    <row r="30" spans="1:4" ht="18.95" customHeight="1" x14ac:dyDescent="0.25">
      <c r="A30" s="280" t="s">
        <v>27</v>
      </c>
      <c r="B30" s="281" t="s">
        <v>28</v>
      </c>
      <c r="C30" s="282" t="s">
        <v>173</v>
      </c>
      <c r="D30"/>
    </row>
    <row r="31" spans="1:4" ht="18.95" customHeight="1" x14ac:dyDescent="0.25">
      <c r="A31" s="262" t="s">
        <v>9</v>
      </c>
      <c r="B31" s="116">
        <v>14.11</v>
      </c>
      <c r="C31" s="125">
        <v>14.11</v>
      </c>
      <c r="D31"/>
    </row>
    <row r="32" spans="1:4" ht="18.95" customHeight="1" x14ac:dyDescent="0.25">
      <c r="A32" s="262" t="s">
        <v>10</v>
      </c>
      <c r="B32" s="116">
        <v>16.39</v>
      </c>
      <c r="C32" s="125">
        <v>16.39</v>
      </c>
      <c r="D32"/>
    </row>
    <row r="33" spans="1:4" ht="18.95" customHeight="1" thickBot="1" x14ac:dyDescent="0.3">
      <c r="A33" s="263" t="s">
        <v>11</v>
      </c>
      <c r="B33" s="116">
        <v>4.28</v>
      </c>
      <c r="C33" s="125">
        <v>4.28</v>
      </c>
      <c r="D33"/>
    </row>
    <row r="34" spans="1:4" x14ac:dyDescent="0.2">
      <c r="A34" s="126"/>
      <c r="B34" s="126"/>
      <c r="C34" s="126"/>
      <c r="D34" s="184"/>
    </row>
    <row r="35" spans="1:4" x14ac:dyDescent="0.2">
      <c r="A35" s="376" t="s">
        <v>200</v>
      </c>
      <c r="B35" s="376"/>
      <c r="C35" s="376"/>
      <c r="D35" s="376"/>
    </row>
    <row r="36" spans="1:4" x14ac:dyDescent="0.2">
      <c r="A36" s="376"/>
      <c r="B36" s="376"/>
      <c r="C36" s="376"/>
      <c r="D36" s="376"/>
    </row>
    <row r="37" spans="1:4" x14ac:dyDescent="0.2">
      <c r="A37" s="178" t="s">
        <v>172</v>
      </c>
      <c r="B37" s="126"/>
      <c r="C37" s="126"/>
      <c r="D37" s="184"/>
    </row>
    <row r="38" spans="1:4" x14ac:dyDescent="0.2">
      <c r="A38" s="126"/>
      <c r="B38" s="126"/>
      <c r="C38" s="126"/>
      <c r="D38" s="184"/>
    </row>
    <row r="39" spans="1:4" x14ac:dyDescent="0.2">
      <c r="A39" s="126"/>
      <c r="B39" s="126"/>
      <c r="C39" s="126"/>
      <c r="D39" s="184"/>
    </row>
    <row r="40" spans="1:4" x14ac:dyDescent="0.2">
      <c r="A40" s="126"/>
      <c r="B40" s="126"/>
      <c r="C40" s="126"/>
      <c r="D40" s="184"/>
    </row>
    <row r="41" spans="1:4" x14ac:dyDescent="0.2">
      <c r="A41" s="126"/>
      <c r="B41" s="126"/>
      <c r="C41" s="126"/>
      <c r="D41" s="184"/>
    </row>
    <row r="42" spans="1:4" x14ac:dyDescent="0.2">
      <c r="A42" s="126"/>
      <c r="B42" s="126"/>
      <c r="C42" s="126"/>
      <c r="D42" s="184"/>
    </row>
    <row r="43" spans="1:4" x14ac:dyDescent="0.2">
      <c r="A43" s="126"/>
      <c r="B43" s="126"/>
      <c r="C43" s="126"/>
      <c r="D43" s="184"/>
    </row>
    <row r="44" spans="1:4" x14ac:dyDescent="0.2">
      <c r="A44" s="126"/>
      <c r="B44" s="126"/>
      <c r="C44" s="126"/>
      <c r="D44" s="184"/>
    </row>
    <row r="45" spans="1:4" x14ac:dyDescent="0.2">
      <c r="A45" s="126"/>
      <c r="B45" s="126"/>
      <c r="C45" s="126"/>
      <c r="D45" s="184"/>
    </row>
    <row r="46" spans="1:4" x14ac:dyDescent="0.2">
      <c r="A46" s="126"/>
      <c r="B46" s="126"/>
      <c r="C46" s="126"/>
      <c r="D46" s="184"/>
    </row>
    <row r="47" spans="1:4" x14ac:dyDescent="0.2">
      <c r="A47" s="126"/>
      <c r="B47" s="126"/>
      <c r="C47" s="126"/>
      <c r="D47" s="184"/>
    </row>
    <row r="48" spans="1:4" x14ac:dyDescent="0.2">
      <c r="A48" s="126"/>
      <c r="B48" s="126"/>
      <c r="C48" s="126"/>
      <c r="D48" s="184"/>
    </row>
    <row r="49" spans="1:4" x14ac:dyDescent="0.2">
      <c r="A49" s="126"/>
      <c r="B49" s="126"/>
      <c r="C49" s="126"/>
      <c r="D49" s="184"/>
    </row>
    <row r="50" spans="1:4" x14ac:dyDescent="0.2">
      <c r="A50" s="126"/>
      <c r="B50" s="126"/>
      <c r="C50" s="126"/>
      <c r="D50" s="184"/>
    </row>
    <row r="51" spans="1:4" x14ac:dyDescent="0.2">
      <c r="A51" s="126"/>
      <c r="B51" s="126"/>
      <c r="C51" s="126"/>
      <c r="D51" s="184"/>
    </row>
    <row r="52" spans="1:4" x14ac:dyDescent="0.2">
      <c r="A52" s="126"/>
      <c r="B52" s="126"/>
      <c r="C52" s="126"/>
      <c r="D52" s="184"/>
    </row>
    <row r="53" spans="1:4" x14ac:dyDescent="0.2">
      <c r="A53" s="126"/>
      <c r="B53" s="126"/>
      <c r="C53" s="126"/>
      <c r="D53" s="184"/>
    </row>
    <row r="54" spans="1:4" x14ac:dyDescent="0.2">
      <c r="A54" s="126"/>
      <c r="B54" s="126"/>
      <c r="C54" s="126"/>
      <c r="D54" s="184"/>
    </row>
    <row r="55" spans="1:4" x14ac:dyDescent="0.2">
      <c r="A55" s="126"/>
      <c r="B55" s="126"/>
      <c r="C55" s="126"/>
      <c r="D55" s="184"/>
    </row>
    <row r="56" spans="1:4" x14ac:dyDescent="0.2">
      <c r="A56" s="126"/>
      <c r="B56" s="126"/>
      <c r="C56" s="126"/>
      <c r="D56" s="184"/>
    </row>
    <row r="57" spans="1:4" x14ac:dyDescent="0.2">
      <c r="A57" s="126"/>
      <c r="B57" s="126"/>
      <c r="C57" s="126"/>
      <c r="D57" s="184"/>
    </row>
    <row r="58" spans="1:4" x14ac:dyDescent="0.2">
      <c r="A58" s="126"/>
      <c r="B58" s="126"/>
      <c r="C58" s="126"/>
      <c r="D58" s="184"/>
    </row>
    <row r="59" spans="1:4" x14ac:dyDescent="0.2">
      <c r="A59" s="126"/>
      <c r="B59" s="126"/>
      <c r="C59" s="126"/>
      <c r="D59" s="184"/>
    </row>
    <row r="60" spans="1:4" x14ac:dyDescent="0.2">
      <c r="A60" s="126"/>
      <c r="B60" s="126"/>
      <c r="C60" s="126"/>
      <c r="D60" s="184"/>
    </row>
    <row r="61" spans="1:4" x14ac:dyDescent="0.2">
      <c r="A61" s="126"/>
      <c r="B61" s="126"/>
      <c r="C61" s="126"/>
      <c r="D61" s="184"/>
    </row>
    <row r="62" spans="1:4" x14ac:dyDescent="0.2">
      <c r="A62" s="126"/>
      <c r="B62" s="126"/>
      <c r="C62" s="126"/>
      <c r="D62" s="184"/>
    </row>
    <row r="63" spans="1:4" x14ac:dyDescent="0.2">
      <c r="A63" s="126"/>
      <c r="B63" s="126"/>
      <c r="C63" s="126"/>
      <c r="D63" s="184"/>
    </row>
    <row r="64" spans="1:4" x14ac:dyDescent="0.2">
      <c r="A64" s="126"/>
      <c r="B64" s="126"/>
      <c r="C64" s="126"/>
      <c r="D64" s="184"/>
    </row>
    <row r="65" spans="1:4" x14ac:dyDescent="0.2">
      <c r="A65" s="126"/>
      <c r="B65" s="126"/>
      <c r="C65" s="126"/>
      <c r="D65" s="184"/>
    </row>
    <row r="66" spans="1:4" x14ac:dyDescent="0.2">
      <c r="A66" s="126"/>
      <c r="B66" s="126"/>
      <c r="C66" s="126"/>
      <c r="D66" s="184"/>
    </row>
    <row r="67" spans="1:4" x14ac:dyDescent="0.2">
      <c r="A67" s="126"/>
      <c r="B67" s="126"/>
      <c r="C67" s="126"/>
      <c r="D67" s="184"/>
    </row>
    <row r="68" spans="1:4" x14ac:dyDescent="0.2">
      <c r="A68" s="126"/>
      <c r="B68" s="126"/>
      <c r="C68" s="126"/>
      <c r="D68" s="184"/>
    </row>
    <row r="69" spans="1:4" x14ac:dyDescent="0.2">
      <c r="A69" s="126"/>
      <c r="B69" s="126"/>
      <c r="C69" s="126"/>
      <c r="D69" s="184"/>
    </row>
    <row r="70" spans="1:4" x14ac:dyDescent="0.2">
      <c r="A70" s="126"/>
      <c r="B70" s="126"/>
      <c r="C70" s="126"/>
      <c r="D70" s="184"/>
    </row>
    <row r="71" spans="1:4" x14ac:dyDescent="0.2">
      <c r="A71" s="126"/>
      <c r="B71" s="126"/>
      <c r="C71" s="126"/>
      <c r="D71" s="184"/>
    </row>
    <row r="72" spans="1:4" x14ac:dyDescent="0.2">
      <c r="A72" s="126"/>
      <c r="B72" s="126"/>
      <c r="C72" s="126"/>
      <c r="D72" s="184"/>
    </row>
    <row r="73" spans="1:4" x14ac:dyDescent="0.2">
      <c r="A73" s="126"/>
      <c r="B73" s="126"/>
      <c r="C73" s="126"/>
      <c r="D73" s="184"/>
    </row>
    <row r="74" spans="1:4" x14ac:dyDescent="0.2">
      <c r="A74" s="126"/>
      <c r="B74" s="126"/>
      <c r="C74" s="126"/>
      <c r="D74" s="184"/>
    </row>
    <row r="75" spans="1:4" x14ac:dyDescent="0.2">
      <c r="A75" s="126"/>
      <c r="B75" s="126"/>
      <c r="C75" s="126"/>
      <c r="D75" s="184"/>
    </row>
    <row r="76" spans="1:4" x14ac:dyDescent="0.2">
      <c r="A76" s="126"/>
      <c r="B76" s="126"/>
      <c r="C76" s="126"/>
      <c r="D76" s="184"/>
    </row>
    <row r="77" spans="1:4" x14ac:dyDescent="0.2">
      <c r="A77" s="126"/>
      <c r="B77" s="126"/>
      <c r="C77" s="126"/>
      <c r="D77" s="184"/>
    </row>
    <row r="78" spans="1:4" x14ac:dyDescent="0.2">
      <c r="A78" s="126"/>
      <c r="B78" s="126"/>
      <c r="C78" s="126"/>
      <c r="D78" s="184"/>
    </row>
    <row r="79" spans="1:4" x14ac:dyDescent="0.2">
      <c r="A79" s="126"/>
      <c r="B79" s="126"/>
      <c r="C79" s="126"/>
      <c r="D79" s="184"/>
    </row>
    <row r="80" spans="1:4" x14ac:dyDescent="0.2">
      <c r="A80" s="126"/>
      <c r="B80" s="126"/>
      <c r="C80" s="126"/>
      <c r="D80" s="184"/>
    </row>
    <row r="81" spans="1:4" x14ac:dyDescent="0.2">
      <c r="A81" s="126"/>
      <c r="B81" s="126"/>
      <c r="C81" s="126"/>
      <c r="D81" s="184"/>
    </row>
    <row r="82" spans="1:4" x14ac:dyDescent="0.2">
      <c r="A82" s="126"/>
      <c r="B82" s="126"/>
      <c r="C82" s="126"/>
      <c r="D82" s="184"/>
    </row>
    <row r="83" spans="1:4" x14ac:dyDescent="0.2">
      <c r="A83" s="126"/>
      <c r="B83" s="126"/>
      <c r="C83" s="126"/>
      <c r="D83" s="184"/>
    </row>
    <row r="84" spans="1:4" x14ac:dyDescent="0.2">
      <c r="A84" s="126"/>
      <c r="B84" s="126"/>
      <c r="C84" s="126"/>
      <c r="D84" s="184"/>
    </row>
    <row r="85" spans="1:4" x14ac:dyDescent="0.2">
      <c r="A85" s="126"/>
      <c r="B85" s="126"/>
      <c r="C85" s="126"/>
      <c r="D85" s="184"/>
    </row>
    <row r="86" spans="1:4" x14ac:dyDescent="0.2">
      <c r="A86" s="126"/>
      <c r="B86" s="126"/>
      <c r="C86" s="126"/>
      <c r="D86" s="184"/>
    </row>
    <row r="87" spans="1:4" x14ac:dyDescent="0.2">
      <c r="A87" s="126"/>
      <c r="B87" s="126"/>
      <c r="C87" s="126"/>
      <c r="D87" s="184"/>
    </row>
    <row r="88" spans="1:4" x14ac:dyDescent="0.2">
      <c r="A88" s="126"/>
      <c r="B88" s="126"/>
      <c r="C88" s="126"/>
      <c r="D88" s="184"/>
    </row>
    <row r="89" spans="1:4" x14ac:dyDescent="0.2">
      <c r="A89" s="126"/>
      <c r="B89" s="126"/>
      <c r="C89" s="126"/>
      <c r="D89" s="184"/>
    </row>
    <row r="90" spans="1:4" x14ac:dyDescent="0.2">
      <c r="A90" s="126"/>
      <c r="B90" s="126"/>
      <c r="C90" s="126"/>
      <c r="D90" s="184"/>
    </row>
    <row r="91" spans="1:4" x14ac:dyDescent="0.2">
      <c r="A91" s="126"/>
      <c r="B91" s="126"/>
      <c r="C91" s="126"/>
      <c r="D91" s="184"/>
    </row>
    <row r="92" spans="1:4" x14ac:dyDescent="0.2">
      <c r="A92" s="126"/>
      <c r="B92" s="126"/>
      <c r="C92" s="126"/>
      <c r="D92" s="184"/>
    </row>
    <row r="93" spans="1:4" x14ac:dyDescent="0.2">
      <c r="A93" s="126"/>
      <c r="B93" s="126"/>
      <c r="C93" s="126"/>
      <c r="D93" s="184"/>
    </row>
    <row r="94" spans="1:4" x14ac:dyDescent="0.2">
      <c r="A94" s="126"/>
      <c r="B94" s="126"/>
      <c r="C94" s="126"/>
      <c r="D94" s="184"/>
    </row>
    <row r="95" spans="1:4" x14ac:dyDescent="0.2">
      <c r="A95" s="126"/>
      <c r="B95" s="126"/>
      <c r="C95" s="126"/>
      <c r="D95" s="184"/>
    </row>
    <row r="96" spans="1:4" x14ac:dyDescent="0.2">
      <c r="A96" s="126"/>
      <c r="B96" s="126"/>
      <c r="C96" s="126"/>
      <c r="D96" s="184"/>
    </row>
    <row r="97" spans="1:4" x14ac:dyDescent="0.2">
      <c r="A97" s="126"/>
      <c r="B97" s="126"/>
      <c r="C97" s="126"/>
      <c r="D97" s="184"/>
    </row>
    <row r="98" spans="1:4" x14ac:dyDescent="0.2">
      <c r="A98" s="126"/>
      <c r="B98" s="126"/>
      <c r="C98" s="126"/>
      <c r="D98" s="184"/>
    </row>
    <row r="99" spans="1:4" x14ac:dyDescent="0.2">
      <c r="A99" s="126"/>
      <c r="B99" s="126"/>
      <c r="C99" s="126"/>
      <c r="D99" s="184"/>
    </row>
    <row r="100" spans="1:4" x14ac:dyDescent="0.2">
      <c r="A100" s="126"/>
      <c r="B100" s="126"/>
      <c r="C100" s="126"/>
      <c r="D100" s="184"/>
    </row>
    <row r="101" spans="1:4" x14ac:dyDescent="0.2">
      <c r="A101" s="126"/>
      <c r="B101" s="126"/>
      <c r="C101" s="126"/>
      <c r="D101" s="184"/>
    </row>
    <row r="102" spans="1:4" x14ac:dyDescent="0.2">
      <c r="A102" s="126"/>
      <c r="B102" s="126"/>
      <c r="C102" s="126"/>
      <c r="D102" s="184"/>
    </row>
    <row r="103" spans="1:4" x14ac:dyDescent="0.2">
      <c r="A103" s="126"/>
      <c r="B103" s="126"/>
      <c r="C103" s="126"/>
      <c r="D103" s="184"/>
    </row>
    <row r="104" spans="1:4" x14ac:dyDescent="0.2">
      <c r="A104" s="126"/>
      <c r="B104" s="126"/>
      <c r="C104" s="126"/>
      <c r="D104" s="184"/>
    </row>
    <row r="105" spans="1:4" x14ac:dyDescent="0.2">
      <c r="A105" s="126"/>
      <c r="B105" s="126"/>
      <c r="C105" s="126"/>
      <c r="D105" s="184"/>
    </row>
    <row r="106" spans="1:4" x14ac:dyDescent="0.2">
      <c r="A106" s="126"/>
      <c r="B106" s="126"/>
      <c r="C106" s="126"/>
      <c r="D106" s="184"/>
    </row>
    <row r="107" spans="1:4" x14ac:dyDescent="0.2">
      <c r="A107" s="126"/>
      <c r="B107" s="126"/>
      <c r="C107" s="126"/>
      <c r="D107" s="184"/>
    </row>
    <row r="108" spans="1:4" x14ac:dyDescent="0.2">
      <c r="A108" s="126"/>
      <c r="B108" s="126"/>
      <c r="C108" s="126"/>
      <c r="D108" s="184"/>
    </row>
    <row r="109" spans="1:4" x14ac:dyDescent="0.2">
      <c r="A109" s="126"/>
      <c r="B109" s="126"/>
      <c r="C109" s="126"/>
      <c r="D109" s="184"/>
    </row>
    <row r="110" spans="1:4" x14ac:dyDescent="0.2">
      <c r="A110" s="126"/>
      <c r="B110" s="126"/>
      <c r="C110" s="126"/>
      <c r="D110" s="184"/>
    </row>
    <row r="111" spans="1:4" x14ac:dyDescent="0.2">
      <c r="A111" s="126"/>
      <c r="B111" s="126"/>
      <c r="C111" s="126"/>
      <c r="D111" s="184"/>
    </row>
    <row r="112" spans="1:4" x14ac:dyDescent="0.2">
      <c r="A112" s="126"/>
      <c r="B112" s="126"/>
      <c r="C112" s="126"/>
      <c r="D112" s="184"/>
    </row>
    <row r="113" spans="1:4" x14ac:dyDescent="0.2">
      <c r="A113" s="126"/>
      <c r="B113" s="126"/>
      <c r="C113" s="126"/>
      <c r="D113" s="184"/>
    </row>
    <row r="114" spans="1:4" x14ac:dyDescent="0.2">
      <c r="A114" s="126"/>
      <c r="B114" s="126"/>
      <c r="C114" s="126"/>
      <c r="D114" s="184"/>
    </row>
    <row r="115" spans="1:4" x14ac:dyDescent="0.2">
      <c r="A115" s="126"/>
      <c r="B115" s="126"/>
      <c r="C115" s="126"/>
      <c r="D115" s="184"/>
    </row>
    <row r="116" spans="1:4" x14ac:dyDescent="0.2">
      <c r="A116" s="126"/>
      <c r="B116" s="126"/>
      <c r="C116" s="126"/>
      <c r="D116" s="184"/>
    </row>
    <row r="117" spans="1:4" x14ac:dyDescent="0.2">
      <c r="A117" s="126"/>
      <c r="B117" s="126"/>
      <c r="C117" s="126"/>
      <c r="D117" s="184"/>
    </row>
    <row r="118" spans="1:4" x14ac:dyDescent="0.2">
      <c r="A118" s="126"/>
      <c r="B118" s="126"/>
      <c r="C118" s="126"/>
      <c r="D118" s="184"/>
    </row>
    <row r="119" spans="1:4" x14ac:dyDescent="0.2">
      <c r="A119" s="126"/>
      <c r="B119" s="126"/>
      <c r="C119" s="126"/>
      <c r="D119" s="184"/>
    </row>
    <row r="120" spans="1:4" x14ac:dyDescent="0.2">
      <c r="A120" s="126"/>
      <c r="B120" s="126"/>
      <c r="C120" s="126"/>
      <c r="D120" s="184"/>
    </row>
    <row r="121" spans="1:4" x14ac:dyDescent="0.2">
      <c r="A121" s="126"/>
      <c r="B121" s="126"/>
      <c r="C121" s="126"/>
      <c r="D121" s="184"/>
    </row>
    <row r="122" spans="1:4" x14ac:dyDescent="0.2">
      <c r="A122" s="126"/>
      <c r="B122" s="126"/>
      <c r="C122" s="126"/>
      <c r="D122" s="184"/>
    </row>
    <row r="123" spans="1:4" x14ac:dyDescent="0.2">
      <c r="A123" s="126"/>
      <c r="B123" s="126"/>
      <c r="C123" s="126"/>
      <c r="D123" s="184"/>
    </row>
    <row r="124" spans="1:4" x14ac:dyDescent="0.2">
      <c r="A124" s="126"/>
      <c r="B124" s="126"/>
      <c r="C124" s="126"/>
      <c r="D124" s="184"/>
    </row>
    <row r="125" spans="1:4" x14ac:dyDescent="0.2">
      <c r="A125" s="126"/>
      <c r="B125" s="126"/>
      <c r="C125" s="126"/>
      <c r="D125" s="184"/>
    </row>
    <row r="126" spans="1:4" x14ac:dyDescent="0.2">
      <c r="A126" s="126"/>
      <c r="B126" s="126"/>
      <c r="C126" s="126"/>
      <c r="D126" s="184"/>
    </row>
    <row r="127" spans="1:4" x14ac:dyDescent="0.2">
      <c r="A127" s="126"/>
      <c r="B127" s="126"/>
      <c r="C127" s="126"/>
      <c r="D127" s="184"/>
    </row>
    <row r="128" spans="1:4" x14ac:dyDescent="0.2">
      <c r="A128" s="126"/>
      <c r="B128" s="126"/>
      <c r="C128" s="126"/>
      <c r="D128" s="184"/>
    </row>
    <row r="129" spans="1:4" x14ac:dyDescent="0.2">
      <c r="A129" s="126"/>
      <c r="B129" s="126"/>
      <c r="C129" s="126"/>
      <c r="D129" s="184"/>
    </row>
    <row r="130" spans="1:4" x14ac:dyDescent="0.2">
      <c r="A130" s="126"/>
      <c r="B130" s="126"/>
      <c r="C130" s="126"/>
      <c r="D130" s="184"/>
    </row>
    <row r="131" spans="1:4" x14ac:dyDescent="0.2">
      <c r="A131" s="126"/>
      <c r="B131" s="126"/>
      <c r="C131" s="126"/>
      <c r="D131" s="184"/>
    </row>
    <row r="132" spans="1:4" x14ac:dyDescent="0.2">
      <c r="A132" s="126"/>
      <c r="B132" s="126"/>
      <c r="C132" s="126"/>
      <c r="D132" s="184"/>
    </row>
    <row r="133" spans="1:4" x14ac:dyDescent="0.2">
      <c r="A133" s="126"/>
      <c r="B133" s="126"/>
      <c r="C133" s="126"/>
      <c r="D133" s="184"/>
    </row>
    <row r="134" spans="1:4" x14ac:dyDescent="0.2">
      <c r="A134" s="126"/>
      <c r="B134" s="126"/>
      <c r="C134" s="126"/>
      <c r="D134" s="184"/>
    </row>
    <row r="135" spans="1:4" x14ac:dyDescent="0.2">
      <c r="A135" s="126"/>
      <c r="B135" s="126"/>
      <c r="C135" s="126"/>
      <c r="D135" s="184"/>
    </row>
    <row r="136" spans="1:4" x14ac:dyDescent="0.2">
      <c r="A136" s="126"/>
      <c r="B136" s="126"/>
      <c r="C136" s="126"/>
      <c r="D136" s="184"/>
    </row>
    <row r="137" spans="1:4" x14ac:dyDescent="0.2">
      <c r="A137" s="126"/>
      <c r="B137" s="126"/>
      <c r="C137" s="126"/>
      <c r="D137" s="184"/>
    </row>
    <row r="138" spans="1:4" x14ac:dyDescent="0.2">
      <c r="A138" s="126"/>
      <c r="B138" s="126"/>
      <c r="C138" s="126"/>
      <c r="D138" s="184"/>
    </row>
    <row r="139" spans="1:4" x14ac:dyDescent="0.2">
      <c r="A139" s="126"/>
      <c r="B139" s="126"/>
      <c r="C139" s="126"/>
      <c r="D139" s="184"/>
    </row>
    <row r="140" spans="1:4" x14ac:dyDescent="0.2">
      <c r="A140" s="126"/>
      <c r="B140" s="126"/>
      <c r="C140" s="126"/>
      <c r="D140" s="184"/>
    </row>
    <row r="141" spans="1:4" x14ac:dyDescent="0.2">
      <c r="A141" s="126"/>
      <c r="B141" s="126"/>
      <c r="C141" s="126"/>
      <c r="D141" s="184"/>
    </row>
    <row r="142" spans="1:4" x14ac:dyDescent="0.2">
      <c r="A142" s="126"/>
      <c r="B142" s="126"/>
      <c r="C142" s="126"/>
      <c r="D142" s="184"/>
    </row>
    <row r="143" spans="1:4" x14ac:dyDescent="0.2">
      <c r="A143" s="126"/>
      <c r="B143" s="126"/>
      <c r="C143" s="126"/>
      <c r="D143" s="184"/>
    </row>
    <row r="144" spans="1:4" x14ac:dyDescent="0.2">
      <c r="A144" s="126"/>
      <c r="B144" s="126"/>
      <c r="C144" s="126"/>
      <c r="D144" s="184"/>
    </row>
    <row r="145" spans="1:4" x14ac:dyDescent="0.2">
      <c r="A145" s="126"/>
      <c r="B145" s="126"/>
      <c r="C145" s="126"/>
      <c r="D145" s="184"/>
    </row>
    <row r="146" spans="1:4" x14ac:dyDescent="0.2">
      <c r="A146" s="126"/>
      <c r="B146" s="126"/>
      <c r="C146" s="126"/>
      <c r="D146" s="184"/>
    </row>
    <row r="147" spans="1:4" x14ac:dyDescent="0.2">
      <c r="A147" s="126"/>
      <c r="B147" s="126"/>
      <c r="C147" s="126"/>
      <c r="D147" s="184"/>
    </row>
    <row r="148" spans="1:4" x14ac:dyDescent="0.2">
      <c r="A148" s="126"/>
      <c r="B148" s="126"/>
      <c r="C148" s="126"/>
      <c r="D148" s="184"/>
    </row>
    <row r="149" spans="1:4" x14ac:dyDescent="0.2">
      <c r="A149" s="126"/>
      <c r="B149" s="126"/>
      <c r="C149" s="126"/>
      <c r="D149" s="184"/>
    </row>
    <row r="150" spans="1:4" x14ac:dyDescent="0.2">
      <c r="A150" s="126"/>
      <c r="B150" s="126"/>
      <c r="C150" s="126"/>
      <c r="D150" s="184"/>
    </row>
    <row r="151" spans="1:4" x14ac:dyDescent="0.2">
      <c r="A151" s="126"/>
      <c r="B151" s="126"/>
      <c r="C151" s="126"/>
      <c r="D151" s="184"/>
    </row>
    <row r="152" spans="1:4" x14ac:dyDescent="0.2">
      <c r="A152" s="126"/>
      <c r="B152" s="126"/>
      <c r="C152" s="126"/>
      <c r="D152" s="184"/>
    </row>
    <row r="153" spans="1:4" x14ac:dyDescent="0.2">
      <c r="A153" s="126"/>
      <c r="B153" s="126"/>
      <c r="C153" s="126"/>
      <c r="D153" s="184"/>
    </row>
    <row r="154" spans="1:4" x14ac:dyDescent="0.2">
      <c r="A154" s="126"/>
      <c r="B154" s="126"/>
      <c r="C154" s="126"/>
      <c r="D154" s="184"/>
    </row>
    <row r="155" spans="1:4" x14ac:dyDescent="0.2">
      <c r="A155" s="126"/>
      <c r="B155" s="126"/>
      <c r="C155" s="126"/>
      <c r="D155" s="184"/>
    </row>
    <row r="156" spans="1:4" x14ac:dyDescent="0.2">
      <c r="A156" s="126"/>
      <c r="B156" s="126"/>
      <c r="C156" s="126"/>
      <c r="D156" s="184"/>
    </row>
    <row r="157" spans="1:4" x14ac:dyDescent="0.2">
      <c r="A157" s="126"/>
      <c r="B157" s="126"/>
      <c r="C157" s="126"/>
      <c r="D157" s="184"/>
    </row>
    <row r="158" spans="1:4" x14ac:dyDescent="0.2">
      <c r="A158" s="126"/>
      <c r="B158" s="126"/>
      <c r="C158" s="126"/>
      <c r="D158" s="184"/>
    </row>
    <row r="159" spans="1:4" x14ac:dyDescent="0.2">
      <c r="A159" s="126"/>
      <c r="B159" s="126"/>
      <c r="C159" s="126"/>
      <c r="D159" s="184"/>
    </row>
    <row r="160" spans="1:4" x14ac:dyDescent="0.2">
      <c r="A160" s="126"/>
      <c r="B160" s="126"/>
      <c r="C160" s="126"/>
      <c r="D160" s="184"/>
    </row>
    <row r="161" spans="1:4" x14ac:dyDescent="0.2">
      <c r="A161" s="126"/>
      <c r="B161" s="126"/>
      <c r="C161" s="126"/>
      <c r="D161" s="184"/>
    </row>
    <row r="162" spans="1:4" x14ac:dyDescent="0.2">
      <c r="A162" s="126"/>
      <c r="B162" s="126"/>
      <c r="C162" s="126"/>
      <c r="D162" s="184"/>
    </row>
    <row r="163" spans="1:4" x14ac:dyDescent="0.2">
      <c r="A163" s="126"/>
      <c r="B163" s="126"/>
      <c r="C163" s="126"/>
      <c r="D163" s="184"/>
    </row>
    <row r="164" spans="1:4" x14ac:dyDescent="0.2">
      <c r="A164" s="126"/>
      <c r="B164" s="126"/>
      <c r="C164" s="126"/>
      <c r="D164" s="184"/>
    </row>
    <row r="165" spans="1:4" x14ac:dyDescent="0.2">
      <c r="A165" s="126"/>
      <c r="B165" s="126"/>
      <c r="C165" s="126"/>
      <c r="D165" s="184"/>
    </row>
    <row r="166" spans="1:4" x14ac:dyDescent="0.2">
      <c r="A166" s="126"/>
      <c r="B166" s="126"/>
      <c r="C166" s="126"/>
      <c r="D166" s="184"/>
    </row>
    <row r="167" spans="1:4" x14ac:dyDescent="0.2">
      <c r="A167" s="126"/>
      <c r="B167" s="126"/>
      <c r="C167" s="126"/>
      <c r="D167" s="184"/>
    </row>
    <row r="168" spans="1:4" x14ac:dyDescent="0.2">
      <c r="A168" s="126"/>
      <c r="B168" s="126"/>
      <c r="C168" s="126"/>
      <c r="D168" s="184"/>
    </row>
    <row r="169" spans="1:4" x14ac:dyDescent="0.2">
      <c r="A169" s="126"/>
      <c r="B169" s="126"/>
      <c r="C169" s="126"/>
      <c r="D169" s="184"/>
    </row>
    <row r="170" spans="1:4" x14ac:dyDescent="0.2">
      <c r="A170" s="126"/>
      <c r="B170" s="126"/>
      <c r="C170" s="126"/>
      <c r="D170" s="184"/>
    </row>
    <row r="171" spans="1:4" x14ac:dyDescent="0.2">
      <c r="A171" s="126"/>
      <c r="B171" s="126"/>
      <c r="C171" s="126"/>
      <c r="D171" s="184"/>
    </row>
    <row r="172" spans="1:4" x14ac:dyDescent="0.2">
      <c r="A172" s="126"/>
      <c r="B172" s="126"/>
      <c r="C172" s="126"/>
      <c r="D172" s="184"/>
    </row>
    <row r="173" spans="1:4" x14ac:dyDescent="0.2">
      <c r="A173" s="126"/>
      <c r="B173" s="126"/>
      <c r="C173" s="126"/>
      <c r="D173" s="184"/>
    </row>
    <row r="174" spans="1:4" x14ac:dyDescent="0.2">
      <c r="A174" s="126"/>
      <c r="B174" s="126"/>
      <c r="C174" s="126"/>
      <c r="D174" s="184"/>
    </row>
    <row r="175" spans="1:4" x14ac:dyDescent="0.2">
      <c r="A175" s="126"/>
      <c r="B175" s="126"/>
      <c r="C175" s="126"/>
      <c r="D175" s="184"/>
    </row>
    <row r="176" spans="1:4" x14ac:dyDescent="0.2">
      <c r="A176" s="126"/>
      <c r="B176" s="126"/>
      <c r="C176" s="126"/>
      <c r="D176" s="184"/>
    </row>
    <row r="177" spans="1:4" x14ac:dyDescent="0.2">
      <c r="A177" s="126"/>
      <c r="B177" s="126"/>
      <c r="C177" s="126"/>
      <c r="D177" s="184"/>
    </row>
    <row r="178" spans="1:4" x14ac:dyDescent="0.2">
      <c r="A178" s="126"/>
      <c r="B178" s="126"/>
      <c r="C178" s="126"/>
      <c r="D178" s="184"/>
    </row>
    <row r="179" spans="1:4" x14ac:dyDescent="0.2">
      <c r="A179" s="126"/>
      <c r="B179" s="126"/>
      <c r="C179" s="126"/>
      <c r="D179" s="184"/>
    </row>
    <row r="180" spans="1:4" x14ac:dyDescent="0.2">
      <c r="A180" s="126"/>
      <c r="B180" s="126"/>
      <c r="C180" s="126"/>
      <c r="D180" s="184"/>
    </row>
    <row r="181" spans="1:4" x14ac:dyDescent="0.2">
      <c r="A181" s="126"/>
      <c r="B181" s="126"/>
      <c r="C181" s="126"/>
      <c r="D181" s="184"/>
    </row>
    <row r="182" spans="1:4" x14ac:dyDescent="0.2">
      <c r="A182" s="126"/>
      <c r="B182" s="126"/>
      <c r="C182" s="126"/>
      <c r="D182" s="184"/>
    </row>
    <row r="183" spans="1:4" x14ac:dyDescent="0.2">
      <c r="A183" s="126"/>
      <c r="B183" s="126"/>
      <c r="C183" s="126"/>
      <c r="D183" s="184"/>
    </row>
    <row r="184" spans="1:4" x14ac:dyDescent="0.2">
      <c r="A184" s="126"/>
      <c r="B184" s="126"/>
      <c r="C184" s="126"/>
      <c r="D184" s="184"/>
    </row>
    <row r="185" spans="1:4" x14ac:dyDescent="0.2">
      <c r="A185" s="126"/>
      <c r="B185" s="126"/>
      <c r="C185" s="126"/>
      <c r="D185" s="184"/>
    </row>
    <row r="186" spans="1:4" x14ac:dyDescent="0.2">
      <c r="A186" s="126"/>
      <c r="B186" s="126"/>
      <c r="C186" s="126"/>
      <c r="D186" s="184"/>
    </row>
    <row r="187" spans="1:4" x14ac:dyDescent="0.2">
      <c r="A187" s="126"/>
      <c r="B187" s="126"/>
      <c r="C187" s="126"/>
      <c r="D187" s="184"/>
    </row>
    <row r="188" spans="1:4" x14ac:dyDescent="0.2">
      <c r="A188" s="126"/>
      <c r="B188" s="126"/>
      <c r="C188" s="126"/>
      <c r="D188" s="184"/>
    </row>
    <row r="189" spans="1:4" x14ac:dyDescent="0.2">
      <c r="A189" s="126"/>
      <c r="B189" s="126"/>
      <c r="C189" s="126"/>
      <c r="D189" s="184"/>
    </row>
    <row r="190" spans="1:4" x14ac:dyDescent="0.2">
      <c r="A190" s="126"/>
      <c r="B190" s="126"/>
      <c r="C190" s="126"/>
      <c r="D190" s="184"/>
    </row>
    <row r="191" spans="1:4" x14ac:dyDescent="0.2">
      <c r="A191" s="126"/>
      <c r="B191" s="126"/>
      <c r="C191" s="126"/>
      <c r="D191" s="184"/>
    </row>
    <row r="192" spans="1:4" x14ac:dyDescent="0.2">
      <c r="A192" s="126"/>
      <c r="B192" s="126"/>
      <c r="C192" s="126"/>
      <c r="D192" s="184"/>
    </row>
    <row r="193" spans="1:4" x14ac:dyDescent="0.2">
      <c r="A193" s="126"/>
      <c r="B193" s="126"/>
      <c r="C193" s="126"/>
      <c r="D193" s="184"/>
    </row>
    <row r="194" spans="1:4" x14ac:dyDescent="0.2">
      <c r="A194" s="126"/>
      <c r="B194" s="126"/>
      <c r="C194" s="126"/>
      <c r="D194" s="184"/>
    </row>
    <row r="195" spans="1:4" x14ac:dyDescent="0.2">
      <c r="A195" s="126"/>
      <c r="B195" s="126"/>
      <c r="C195" s="126"/>
      <c r="D195" s="184"/>
    </row>
    <row r="196" spans="1:4" x14ac:dyDescent="0.2">
      <c r="A196" s="126"/>
      <c r="B196" s="126"/>
      <c r="C196" s="126"/>
      <c r="D196" s="184"/>
    </row>
    <row r="197" spans="1:4" x14ac:dyDescent="0.2">
      <c r="A197" s="126"/>
      <c r="B197" s="126"/>
      <c r="C197" s="126"/>
      <c r="D197" s="184"/>
    </row>
    <row r="198" spans="1:4" x14ac:dyDescent="0.2">
      <c r="A198" s="126"/>
      <c r="B198" s="126"/>
      <c r="C198" s="126"/>
      <c r="D198" s="184"/>
    </row>
    <row r="199" spans="1:4" x14ac:dyDescent="0.2">
      <c r="A199" s="126"/>
      <c r="B199" s="126"/>
      <c r="C199" s="126"/>
      <c r="D199" s="184"/>
    </row>
    <row r="200" spans="1:4" x14ac:dyDescent="0.2">
      <c r="A200" s="126"/>
      <c r="B200" s="126"/>
      <c r="C200" s="126"/>
      <c r="D200" s="184"/>
    </row>
    <row r="201" spans="1:4" x14ac:dyDescent="0.2">
      <c r="A201" s="126"/>
      <c r="B201" s="126"/>
      <c r="C201" s="126"/>
      <c r="D201" s="184"/>
    </row>
    <row r="202" spans="1:4" x14ac:dyDescent="0.2">
      <c r="A202" s="126"/>
      <c r="B202" s="126"/>
      <c r="C202" s="126"/>
      <c r="D202" s="184"/>
    </row>
    <row r="203" spans="1:4" x14ac:dyDescent="0.2">
      <c r="A203" s="126"/>
      <c r="B203" s="126"/>
      <c r="C203" s="126"/>
      <c r="D203" s="184"/>
    </row>
    <row r="204" spans="1:4" x14ac:dyDescent="0.2">
      <c r="A204" s="126"/>
      <c r="B204" s="126"/>
      <c r="C204" s="126"/>
      <c r="D204" s="184"/>
    </row>
    <row r="205" spans="1:4" x14ac:dyDescent="0.2">
      <c r="A205" s="126"/>
      <c r="B205" s="126"/>
      <c r="C205" s="126"/>
      <c r="D205" s="184"/>
    </row>
    <row r="206" spans="1:4" x14ac:dyDescent="0.2">
      <c r="A206" s="126"/>
      <c r="B206" s="126"/>
      <c r="C206" s="126"/>
      <c r="D206" s="184"/>
    </row>
    <row r="207" spans="1:4" x14ac:dyDescent="0.2">
      <c r="A207" s="126"/>
      <c r="B207" s="126"/>
      <c r="C207" s="126"/>
      <c r="D207" s="184"/>
    </row>
    <row r="208" spans="1:4" x14ac:dyDescent="0.2">
      <c r="A208" s="126"/>
      <c r="B208" s="126"/>
      <c r="C208" s="126"/>
      <c r="D208" s="184"/>
    </row>
    <row r="209" spans="1:4" x14ac:dyDescent="0.2">
      <c r="A209" s="126"/>
      <c r="B209" s="126"/>
      <c r="C209" s="126"/>
      <c r="D209" s="184"/>
    </row>
    <row r="210" spans="1:4" x14ac:dyDescent="0.2">
      <c r="A210" s="126"/>
      <c r="B210" s="126"/>
      <c r="C210" s="126"/>
      <c r="D210" s="184"/>
    </row>
    <row r="211" spans="1:4" x14ac:dyDescent="0.2">
      <c r="A211" s="126"/>
      <c r="B211" s="126"/>
      <c r="C211" s="126"/>
      <c r="D211" s="184"/>
    </row>
    <row r="212" spans="1:4" x14ac:dyDescent="0.2">
      <c r="A212" s="126"/>
      <c r="B212" s="126"/>
      <c r="C212" s="126"/>
      <c r="D212" s="184"/>
    </row>
    <row r="213" spans="1:4" x14ac:dyDescent="0.2">
      <c r="A213" s="126"/>
      <c r="B213" s="126"/>
      <c r="C213" s="126"/>
      <c r="D213" s="184"/>
    </row>
    <row r="214" spans="1:4" x14ac:dyDescent="0.2">
      <c r="A214" s="126"/>
      <c r="B214" s="126"/>
      <c r="C214" s="126"/>
      <c r="D214" s="184"/>
    </row>
    <row r="215" spans="1:4" x14ac:dyDescent="0.2">
      <c r="A215" s="126"/>
      <c r="B215" s="126"/>
      <c r="C215" s="126"/>
      <c r="D215" s="184"/>
    </row>
    <row r="216" spans="1:4" x14ac:dyDescent="0.2">
      <c r="A216" s="126"/>
      <c r="B216" s="126"/>
      <c r="C216" s="126"/>
      <c r="D216" s="184"/>
    </row>
  </sheetData>
  <sheetProtection algorithmName="SHA-512" hashValue="1xaalLYs72qH0BSWFA7IigwfklpCeWB7HdURA9DRCobJo7vK4GKSateVZSz/g33ylu87U1Y7ElSUJ5cX5AL4Jw==" saltValue="pRirJHaua75LcmDoA6lxcQ==" spinCount="100000" sheet="1" objects="1" scenarios="1"/>
  <mergeCells count="9">
    <mergeCell ref="A35:D36"/>
    <mergeCell ref="A12:C12"/>
    <mergeCell ref="A17:C17"/>
    <mergeCell ref="A29:C29"/>
    <mergeCell ref="B5:C5"/>
    <mergeCell ref="B6:C6"/>
    <mergeCell ref="B7:C7"/>
    <mergeCell ref="B8:C8"/>
    <mergeCell ref="B9:C9"/>
  </mergeCells>
  <phoneticPr fontId="13" type="noConversion"/>
  <conditionalFormatting sqref="A30">
    <cfRule type="expression" dxfId="1" priority="7" stopIfTrue="1">
      <formula>OR(ABS($B30-$C30)&gt;=1,AND(OR(ABS($B30-#REF!)&gt;=1,ABS(#REF!-$C30)&gt;=1),OR(MIN(#REF!,#REF!,#REF!)&lt;&gt;0,MAX(#REF!,#REF!,#REF!)&lt;&gt;0)))</formula>
    </cfRule>
  </conditionalFormatting>
  <dataValidations xWindow="693" yWindow="475" count="9">
    <dataValidation type="decimal" operator="greaterThanOrEqual" allowBlank="1" showInputMessage="1" errorTitle="Invalid Entry" error="Must be a whole number &gt;= 0." promptTitle="Fiscal Detail Amount" prompt="Fiscal detail must match the amounts on the 7990. Review to ensure that these amounts match." sqref="C20">
      <formula1>2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7990, and if the 7895 is required, that form as well. Review to ensure that these amounts match." sqref="C25:C27">
      <formula1>2</formula1>
    </dataValidation>
    <dataValidation type="decimal" operator="greaterThanOrEqual" allowBlank="1" showInputMessage="1" showErrorMessage="1" errorTitle="Invalid Entry" error="Must be a whole number &gt;= 0." promptTitle="Fiscal Detail Amount" prompt="Fiscal detail must match the amounts on the 7895, when that form is required. Review to ensure that these amounts match." sqref="C14">
      <formula1>2</formula1>
    </dataValidation>
    <dataValidation type="decimal" operator="greaterThanOrEqual" allowBlank="1" showInputMessage="1" errorTitle="Invalid Entry" error="Must be a whole number &gt;= 0." promptTitle=" Fiscal Detail Amount" prompt="Fiscal detail  must match the amounts on the FL Info. Review to ensure that these amounts match." sqref="C18">
      <formula1>2</formula1>
    </dataValidation>
    <dataValidation type="decimal" operator="greaterThanOrEqual" allowBlank="1" showInputMessage="1" errorTitle="Invalid Entry" error="Must be a whole number &gt;= 0." promptTitle="Fiscal Detail Amount" prompt="Fiscal detail  must match the amounts on the FL Info, and if the 7895 is required, that form as well. Review to ensure that these amounts match." sqref="C23">
      <formula1>2</formula1>
    </dataValidation>
    <dataValidation type="whole" operator="greaterThanOrEqual" allowBlank="1" showInputMessage="1" errorTitle="Invalid Entry" error="Must be a whole number &gt;= 0." promptTitle="Fiscal Detail Amount" prompt="Fiscal detail must match the amounts on the 7895, when that form is required. Review to ensure that these amounts match." sqref="C15:C16">
      <formula1>0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7895, when that form is required. Review to ensure that these amounts match." sqref="C13">
      <formula1>2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FL Info. Review to ensure that these amounts match." sqref="C19 C21:C22 C28">
      <formula1>2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FL Info, and if the 7895 is required, that form as well. Review to ensure that these amounts match." sqref="C24">
      <formula1>2</formula1>
    </dataValidation>
  </dataValidations>
  <pageMargins left="0.75" right="0.75" top="0.51" bottom="0.55000000000000004" header="0.28000000000000003" footer="0.34"/>
  <pageSetup scale="78" orientation="portrait" r:id="rId1"/>
  <headerFooter alignWithMargins="0">
    <oddHeader>&amp;L&amp;8State of California - Health and Human Servies Agency&amp;R&amp;8Department of Health Care Services</oddHeader>
    <oddFooter>&amp;L&amp;8MC 6312 (04/15) 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85"/>
  <sheetViews>
    <sheetView showGridLines="0" zoomScaleNormal="100" workbookViewId="0"/>
  </sheetViews>
  <sheetFormatPr defaultRowHeight="12.75" x14ac:dyDescent="0.2"/>
  <cols>
    <col min="1" max="1" width="38.28515625" customWidth="1"/>
    <col min="2" max="2" width="34.140625" customWidth="1"/>
    <col min="3" max="3" width="15" customWidth="1"/>
    <col min="4" max="4" width="15.85546875" customWidth="1"/>
    <col min="5" max="5" width="15" customWidth="1"/>
    <col min="6" max="6" width="15.7109375" customWidth="1"/>
    <col min="7" max="7" width="18.28515625" customWidth="1"/>
    <col min="8" max="11" width="15" customWidth="1"/>
    <col min="12" max="12" width="11.7109375" customWidth="1"/>
  </cols>
  <sheetData>
    <row r="1" spans="1:12" ht="15.75" x14ac:dyDescent="0.25">
      <c r="A1" s="129" t="s">
        <v>5</v>
      </c>
      <c r="B1" s="389"/>
      <c r="C1" s="390"/>
      <c r="D1" s="126"/>
      <c r="E1" s="126"/>
      <c r="F1" s="130" t="s">
        <v>40</v>
      </c>
      <c r="G1" s="131"/>
      <c r="H1" s="131"/>
      <c r="I1" s="131"/>
      <c r="J1" s="131"/>
      <c r="K1" s="131"/>
      <c r="L1" s="3"/>
    </row>
    <row r="2" spans="1:12" ht="15.75" x14ac:dyDescent="0.25">
      <c r="A2" s="129" t="s">
        <v>6</v>
      </c>
      <c r="B2" s="389"/>
      <c r="C2" s="390"/>
      <c r="D2" s="126"/>
      <c r="E2" s="126"/>
      <c r="F2" s="130" t="s">
        <v>2</v>
      </c>
      <c r="G2" s="131"/>
      <c r="H2" s="131"/>
      <c r="I2" s="131"/>
      <c r="J2" s="131"/>
      <c r="K2" s="131"/>
      <c r="L2" s="3"/>
    </row>
    <row r="3" spans="1:12" ht="15.75" x14ac:dyDescent="0.25">
      <c r="A3" s="129" t="s">
        <v>16</v>
      </c>
      <c r="B3" s="389"/>
      <c r="C3" s="390"/>
      <c r="D3" s="126"/>
      <c r="E3" s="126"/>
      <c r="F3" s="130" t="s">
        <v>3</v>
      </c>
      <c r="G3" s="131"/>
      <c r="H3" s="131"/>
      <c r="I3" s="131"/>
      <c r="J3" s="131"/>
      <c r="K3" s="131"/>
      <c r="L3" s="3"/>
    </row>
    <row r="4" spans="1:12" ht="15.75" x14ac:dyDescent="0.25">
      <c r="A4" s="129" t="s">
        <v>97</v>
      </c>
      <c r="B4" s="391"/>
      <c r="C4" s="390"/>
      <c r="D4" s="126"/>
      <c r="E4" s="126"/>
      <c r="F4" s="130" t="s">
        <v>1</v>
      </c>
      <c r="G4" s="131"/>
      <c r="H4" s="131"/>
      <c r="I4" s="131"/>
      <c r="J4" s="131"/>
      <c r="K4" s="131"/>
      <c r="L4" s="3"/>
    </row>
    <row r="5" spans="1:12" ht="15.75" x14ac:dyDescent="0.25">
      <c r="A5" s="132" t="s">
        <v>135</v>
      </c>
      <c r="B5" s="389"/>
      <c r="C5" s="390"/>
      <c r="D5" s="133"/>
      <c r="E5" s="126"/>
      <c r="F5" s="130" t="s">
        <v>4</v>
      </c>
      <c r="G5" s="131"/>
      <c r="H5" s="131"/>
      <c r="I5" s="131"/>
      <c r="J5" s="131"/>
      <c r="K5" s="131"/>
      <c r="L5" s="3"/>
    </row>
    <row r="6" spans="1:12" ht="15.75" x14ac:dyDescent="0.25">
      <c r="A6" s="126"/>
      <c r="B6" s="131"/>
      <c r="C6" s="131"/>
      <c r="D6" s="126"/>
      <c r="E6" s="126"/>
      <c r="F6" s="130" t="s">
        <v>267</v>
      </c>
      <c r="G6" s="131"/>
      <c r="H6" s="131"/>
      <c r="I6" s="131"/>
      <c r="J6" s="131"/>
      <c r="K6" s="131"/>
      <c r="L6" s="3"/>
    </row>
    <row r="7" spans="1:12" s="1" customFormat="1" ht="16.5" thickBot="1" x14ac:dyDescent="0.3">
      <c r="A7" s="134"/>
      <c r="B7" s="264"/>
      <c r="C7" s="265"/>
      <c r="D7" s="265"/>
      <c r="E7" s="392" t="str">
        <f>Comparison!A1</f>
        <v>FISCAL YEAR 2017-18</v>
      </c>
      <c r="F7" s="392"/>
      <c r="G7" s="392"/>
      <c r="H7" s="135"/>
      <c r="I7" s="135"/>
      <c r="J7" s="134"/>
      <c r="K7" s="134"/>
      <c r="L7" s="5"/>
    </row>
    <row r="8" spans="1:12" ht="16.5" thickBot="1" x14ac:dyDescent="0.3">
      <c r="A8" s="136"/>
      <c r="B8" s="136"/>
      <c r="C8" s="386" t="s">
        <v>51</v>
      </c>
      <c r="D8" s="387"/>
      <c r="E8" s="388"/>
      <c r="F8" s="137"/>
      <c r="G8" s="386" t="s">
        <v>54</v>
      </c>
      <c r="H8" s="387"/>
      <c r="I8" s="387"/>
      <c r="J8" s="388"/>
      <c r="K8" s="136"/>
      <c r="L8" s="4"/>
    </row>
    <row r="9" spans="1:12" ht="31.5" customHeight="1" thickBot="1" x14ac:dyDescent="0.25">
      <c r="A9" s="19" t="s">
        <v>46</v>
      </c>
      <c r="B9" s="19"/>
      <c r="C9" s="104" t="s">
        <v>50</v>
      </c>
      <c r="D9" s="105" t="s">
        <v>48</v>
      </c>
      <c r="E9" s="106" t="s">
        <v>152</v>
      </c>
      <c r="F9" s="138" t="s">
        <v>127</v>
      </c>
      <c r="G9" s="104" t="s">
        <v>153</v>
      </c>
      <c r="H9" s="105" t="s">
        <v>48</v>
      </c>
      <c r="I9" s="106" t="s">
        <v>154</v>
      </c>
      <c r="J9" s="107" t="s">
        <v>0</v>
      </c>
      <c r="K9" s="136"/>
      <c r="L9" s="4"/>
    </row>
    <row r="10" spans="1:12" x14ac:dyDescent="0.2">
      <c r="A10" s="256" t="s">
        <v>122</v>
      </c>
      <c r="B10" s="99"/>
      <c r="C10" s="26"/>
      <c r="D10" s="26"/>
      <c r="E10" s="26"/>
      <c r="F10" s="359" t="s">
        <v>109</v>
      </c>
      <c r="G10" s="139">
        <f t="shared" ref="G10:G40" si="0">SUM($C$54*C10)</f>
        <v>0</v>
      </c>
      <c r="H10" s="139">
        <f t="shared" ref="H10:H40" si="1">SUM($C$55*D10)</f>
        <v>0</v>
      </c>
      <c r="I10" s="139">
        <f t="shared" ref="I10:I40" si="2">SUM($C$56*E10)</f>
        <v>0</v>
      </c>
      <c r="J10" s="140">
        <f>SUM(G10:I10)</f>
        <v>0</v>
      </c>
      <c r="K10" s="136"/>
      <c r="L10" s="4"/>
    </row>
    <row r="11" spans="1:12" x14ac:dyDescent="0.2">
      <c r="A11" s="93" t="s">
        <v>104</v>
      </c>
      <c r="B11" s="99"/>
      <c r="C11" s="26"/>
      <c r="D11" s="26"/>
      <c r="E11" s="26"/>
      <c r="F11" s="359" t="s">
        <v>110</v>
      </c>
      <c r="G11" s="139">
        <f t="shared" si="0"/>
        <v>0</v>
      </c>
      <c r="H11" s="139">
        <f t="shared" si="1"/>
        <v>0</v>
      </c>
      <c r="I11" s="139">
        <f t="shared" si="2"/>
        <v>0</v>
      </c>
      <c r="J11" s="141">
        <f t="shared" ref="J11:J24" si="3">SUM(G11:I11)</f>
        <v>0</v>
      </c>
      <c r="K11" s="136"/>
      <c r="L11" s="4"/>
    </row>
    <row r="12" spans="1:12" x14ac:dyDescent="0.2">
      <c r="A12" s="94" t="s">
        <v>105</v>
      </c>
      <c r="B12" s="95"/>
      <c r="C12" s="26"/>
      <c r="D12" s="26"/>
      <c r="E12" s="26"/>
      <c r="F12" s="360" t="s">
        <v>111</v>
      </c>
      <c r="G12" s="139">
        <f t="shared" si="0"/>
        <v>0</v>
      </c>
      <c r="H12" s="139">
        <f t="shared" si="1"/>
        <v>0</v>
      </c>
      <c r="I12" s="139">
        <f t="shared" si="2"/>
        <v>0</v>
      </c>
      <c r="J12" s="141">
        <f t="shared" si="3"/>
        <v>0</v>
      </c>
      <c r="K12" s="136"/>
      <c r="L12" s="4"/>
    </row>
    <row r="13" spans="1:12" x14ac:dyDescent="0.2">
      <c r="A13" s="95" t="s">
        <v>106</v>
      </c>
      <c r="B13" s="95"/>
      <c r="C13" s="26"/>
      <c r="D13" s="26"/>
      <c r="E13" s="26"/>
      <c r="F13" s="360" t="s">
        <v>112</v>
      </c>
      <c r="G13" s="139">
        <f t="shared" si="0"/>
        <v>0</v>
      </c>
      <c r="H13" s="139">
        <f t="shared" si="1"/>
        <v>0</v>
      </c>
      <c r="I13" s="139">
        <f t="shared" si="2"/>
        <v>0</v>
      </c>
      <c r="J13" s="141">
        <f t="shared" si="3"/>
        <v>0</v>
      </c>
      <c r="K13" s="136"/>
      <c r="L13" s="4"/>
    </row>
    <row r="14" spans="1:12" x14ac:dyDescent="0.2">
      <c r="A14" s="96" t="s">
        <v>107</v>
      </c>
      <c r="B14" s="100"/>
      <c r="C14" s="26"/>
      <c r="D14" s="26"/>
      <c r="E14" s="26"/>
      <c r="F14" s="360" t="s">
        <v>113</v>
      </c>
      <c r="G14" s="139">
        <f t="shared" si="0"/>
        <v>0</v>
      </c>
      <c r="H14" s="139">
        <f t="shared" si="1"/>
        <v>0</v>
      </c>
      <c r="I14" s="139">
        <f t="shared" si="2"/>
        <v>0</v>
      </c>
      <c r="J14" s="141">
        <f t="shared" si="3"/>
        <v>0</v>
      </c>
      <c r="K14" s="136"/>
      <c r="L14" s="4"/>
    </row>
    <row r="15" spans="1:12" ht="13.5" x14ac:dyDescent="0.25">
      <c r="A15" s="97" t="s">
        <v>128</v>
      </c>
      <c r="B15" s="101"/>
      <c r="C15" s="26"/>
      <c r="D15" s="26"/>
      <c r="E15" s="26"/>
      <c r="F15" s="360" t="s">
        <v>114</v>
      </c>
      <c r="G15" s="139">
        <f t="shared" si="0"/>
        <v>0</v>
      </c>
      <c r="H15" s="139">
        <f t="shared" si="1"/>
        <v>0</v>
      </c>
      <c r="I15" s="139">
        <f t="shared" si="2"/>
        <v>0</v>
      </c>
      <c r="J15" s="141">
        <f t="shared" si="3"/>
        <v>0</v>
      </c>
      <c r="K15" s="136"/>
      <c r="L15" s="4"/>
    </row>
    <row r="16" spans="1:12" ht="13.5" x14ac:dyDescent="0.25">
      <c r="A16" s="95" t="s">
        <v>134</v>
      </c>
      <c r="B16" s="101"/>
      <c r="C16" s="26"/>
      <c r="D16" s="26"/>
      <c r="E16" s="26"/>
      <c r="F16" s="360" t="s">
        <v>115</v>
      </c>
      <c r="G16" s="139">
        <f t="shared" si="0"/>
        <v>0</v>
      </c>
      <c r="H16" s="139">
        <f t="shared" si="1"/>
        <v>0</v>
      </c>
      <c r="I16" s="139">
        <f t="shared" si="2"/>
        <v>0</v>
      </c>
      <c r="J16" s="141">
        <f t="shared" si="3"/>
        <v>0</v>
      </c>
      <c r="K16" s="136"/>
      <c r="L16" s="4"/>
    </row>
    <row r="17" spans="1:12" ht="13.5" x14ac:dyDescent="0.25">
      <c r="A17" s="95" t="s">
        <v>129</v>
      </c>
      <c r="B17" s="101"/>
      <c r="C17" s="26"/>
      <c r="D17" s="26"/>
      <c r="E17" s="26"/>
      <c r="F17" s="360" t="s">
        <v>116</v>
      </c>
      <c r="G17" s="139">
        <f t="shared" si="0"/>
        <v>0</v>
      </c>
      <c r="H17" s="139">
        <f t="shared" si="1"/>
        <v>0</v>
      </c>
      <c r="I17" s="139">
        <f t="shared" si="2"/>
        <v>0</v>
      </c>
      <c r="J17" s="141">
        <f t="shared" si="3"/>
        <v>0</v>
      </c>
      <c r="K17" s="136"/>
      <c r="L17" s="4"/>
    </row>
    <row r="18" spans="1:12" ht="24.6" customHeight="1" x14ac:dyDescent="0.2">
      <c r="A18" s="384" t="s">
        <v>261</v>
      </c>
      <c r="B18" s="385"/>
      <c r="C18" s="26"/>
      <c r="D18" s="26"/>
      <c r="E18" s="26"/>
      <c r="F18" s="366" t="s">
        <v>263</v>
      </c>
      <c r="G18" s="139">
        <f t="shared" si="0"/>
        <v>0</v>
      </c>
      <c r="H18" s="139">
        <f t="shared" si="1"/>
        <v>0</v>
      </c>
      <c r="I18" s="139">
        <f t="shared" si="2"/>
        <v>0</v>
      </c>
      <c r="J18" s="140">
        <f>SUM(G18:I18)</f>
        <v>0</v>
      </c>
      <c r="K18" s="136"/>
      <c r="L18" s="4"/>
    </row>
    <row r="19" spans="1:12" ht="27" customHeight="1" x14ac:dyDescent="0.2">
      <c r="A19" s="382" t="s">
        <v>269</v>
      </c>
      <c r="B19" s="383"/>
      <c r="C19" s="365"/>
      <c r="D19" s="26"/>
      <c r="E19" s="26"/>
      <c r="F19" s="359" t="s">
        <v>259</v>
      </c>
      <c r="G19" s="139">
        <f t="shared" si="0"/>
        <v>0</v>
      </c>
      <c r="H19" s="139">
        <f t="shared" si="1"/>
        <v>0</v>
      </c>
      <c r="I19" s="139">
        <f t="shared" si="2"/>
        <v>0</v>
      </c>
      <c r="J19" s="140">
        <f>SUM(G19:I19)</f>
        <v>0</v>
      </c>
      <c r="K19" s="136"/>
      <c r="L19" s="4"/>
    </row>
    <row r="20" spans="1:12" ht="13.5" x14ac:dyDescent="0.25">
      <c r="A20" s="95" t="s">
        <v>130</v>
      </c>
      <c r="B20" s="102"/>
      <c r="C20" s="26"/>
      <c r="D20" s="26"/>
      <c r="E20" s="26"/>
      <c r="F20" s="360" t="s">
        <v>117</v>
      </c>
      <c r="G20" s="139">
        <f t="shared" si="0"/>
        <v>0</v>
      </c>
      <c r="H20" s="139">
        <f t="shared" si="1"/>
        <v>0</v>
      </c>
      <c r="I20" s="139">
        <f t="shared" si="2"/>
        <v>0</v>
      </c>
      <c r="J20" s="141">
        <f t="shared" si="3"/>
        <v>0</v>
      </c>
      <c r="K20" s="136"/>
      <c r="L20" s="4"/>
    </row>
    <row r="21" spans="1:12" ht="13.5" x14ac:dyDescent="0.25">
      <c r="A21" s="95" t="s">
        <v>131</v>
      </c>
      <c r="B21" s="102"/>
      <c r="C21" s="26"/>
      <c r="D21" s="26"/>
      <c r="E21" s="26"/>
      <c r="F21" s="360" t="s">
        <v>118</v>
      </c>
      <c r="G21" s="139">
        <f t="shared" si="0"/>
        <v>0</v>
      </c>
      <c r="H21" s="139">
        <f t="shared" si="1"/>
        <v>0</v>
      </c>
      <c r="I21" s="139">
        <f t="shared" si="2"/>
        <v>0</v>
      </c>
      <c r="J21" s="141">
        <f t="shared" si="3"/>
        <v>0</v>
      </c>
      <c r="K21" s="136"/>
      <c r="L21" s="4"/>
    </row>
    <row r="22" spans="1:12" ht="13.5" x14ac:dyDescent="0.25">
      <c r="A22" s="98" t="s">
        <v>132</v>
      </c>
      <c r="B22" s="102"/>
      <c r="C22" s="26"/>
      <c r="D22" s="26"/>
      <c r="E22" s="26"/>
      <c r="F22" s="360" t="s">
        <v>119</v>
      </c>
      <c r="G22" s="139">
        <f t="shared" si="0"/>
        <v>0</v>
      </c>
      <c r="H22" s="139">
        <f t="shared" si="1"/>
        <v>0</v>
      </c>
      <c r="I22" s="139">
        <f t="shared" si="2"/>
        <v>0</v>
      </c>
      <c r="J22" s="141">
        <f t="shared" si="3"/>
        <v>0</v>
      </c>
      <c r="K22" s="136"/>
      <c r="L22" s="4"/>
    </row>
    <row r="23" spans="1:12" ht="13.5" x14ac:dyDescent="0.25">
      <c r="A23" s="98" t="s">
        <v>108</v>
      </c>
      <c r="B23" s="102"/>
      <c r="C23" s="26"/>
      <c r="D23" s="26"/>
      <c r="E23" s="26"/>
      <c r="F23" s="360" t="s">
        <v>120</v>
      </c>
      <c r="G23" s="139">
        <f t="shared" si="0"/>
        <v>0</v>
      </c>
      <c r="H23" s="139">
        <f t="shared" si="1"/>
        <v>0</v>
      </c>
      <c r="I23" s="139">
        <f t="shared" si="2"/>
        <v>0</v>
      </c>
      <c r="J23" s="141">
        <f t="shared" si="3"/>
        <v>0</v>
      </c>
      <c r="K23" s="136"/>
      <c r="L23" s="4"/>
    </row>
    <row r="24" spans="1:12" ht="13.5" x14ac:dyDescent="0.25">
      <c r="A24" s="95" t="s">
        <v>133</v>
      </c>
      <c r="B24" s="102"/>
      <c r="C24" s="26"/>
      <c r="D24" s="26"/>
      <c r="E24" s="26"/>
      <c r="F24" s="360" t="s">
        <v>121</v>
      </c>
      <c r="G24" s="139">
        <f t="shared" si="0"/>
        <v>0</v>
      </c>
      <c r="H24" s="139">
        <f t="shared" si="1"/>
        <v>0</v>
      </c>
      <c r="I24" s="139">
        <f t="shared" si="2"/>
        <v>0</v>
      </c>
      <c r="J24" s="141">
        <f t="shared" si="3"/>
        <v>0</v>
      </c>
      <c r="K24" s="136"/>
      <c r="L24" s="4"/>
    </row>
    <row r="25" spans="1:12" ht="13.5" x14ac:dyDescent="0.25">
      <c r="A25" s="95" t="s">
        <v>250</v>
      </c>
      <c r="B25" s="102"/>
      <c r="C25" s="26"/>
      <c r="D25" s="26"/>
      <c r="E25" s="26"/>
      <c r="F25" s="360" t="s">
        <v>194</v>
      </c>
      <c r="G25" s="139">
        <f t="shared" si="0"/>
        <v>0</v>
      </c>
      <c r="H25" s="139">
        <f t="shared" si="1"/>
        <v>0</v>
      </c>
      <c r="I25" s="139">
        <f t="shared" si="2"/>
        <v>0</v>
      </c>
      <c r="J25" s="141">
        <f t="shared" ref="J25:J40" si="4">SUM(G25:I25)</f>
        <v>0</v>
      </c>
      <c r="K25" s="136"/>
      <c r="L25" s="4"/>
    </row>
    <row r="26" spans="1:12" ht="13.5" x14ac:dyDescent="0.25">
      <c r="A26" s="95" t="s">
        <v>251</v>
      </c>
      <c r="B26" s="102"/>
      <c r="C26" s="26"/>
      <c r="D26" s="26"/>
      <c r="E26" s="26"/>
      <c r="F26" s="360" t="s">
        <v>197</v>
      </c>
      <c r="G26" s="139">
        <f t="shared" si="0"/>
        <v>0</v>
      </c>
      <c r="H26" s="139">
        <f t="shared" si="1"/>
        <v>0</v>
      </c>
      <c r="I26" s="139">
        <f t="shared" si="2"/>
        <v>0</v>
      </c>
      <c r="J26" s="141">
        <f t="shared" si="4"/>
        <v>0</v>
      </c>
      <c r="K26" s="136"/>
      <c r="L26" s="4"/>
    </row>
    <row r="27" spans="1:12" ht="13.5" x14ac:dyDescent="0.25">
      <c r="A27" s="95" t="s">
        <v>252</v>
      </c>
      <c r="B27" s="102"/>
      <c r="C27" s="26"/>
      <c r="D27" s="26"/>
      <c r="E27" s="26"/>
      <c r="F27" s="360" t="s">
        <v>196</v>
      </c>
      <c r="G27" s="139">
        <f t="shared" si="0"/>
        <v>0</v>
      </c>
      <c r="H27" s="139">
        <f t="shared" si="1"/>
        <v>0</v>
      </c>
      <c r="I27" s="139">
        <f t="shared" si="2"/>
        <v>0</v>
      </c>
      <c r="J27" s="141">
        <f t="shared" si="4"/>
        <v>0</v>
      </c>
      <c r="K27" s="136"/>
      <c r="L27" s="4"/>
    </row>
    <row r="28" spans="1:12" ht="13.5" x14ac:dyDescent="0.25">
      <c r="A28" s="95" t="s">
        <v>257</v>
      </c>
      <c r="B28" s="102"/>
      <c r="C28" s="26"/>
      <c r="D28" s="26"/>
      <c r="E28" s="26"/>
      <c r="F28" s="361" t="s">
        <v>260</v>
      </c>
      <c r="G28" s="139">
        <f t="shared" si="0"/>
        <v>0</v>
      </c>
      <c r="H28" s="139">
        <f t="shared" si="1"/>
        <v>0</v>
      </c>
      <c r="I28" s="139">
        <f t="shared" si="2"/>
        <v>0</v>
      </c>
      <c r="J28" s="141">
        <f t="shared" si="4"/>
        <v>0</v>
      </c>
      <c r="K28" s="136"/>
      <c r="L28" s="4"/>
    </row>
    <row r="29" spans="1:12" ht="13.5" x14ac:dyDescent="0.25">
      <c r="A29" s="95" t="s">
        <v>253</v>
      </c>
      <c r="B29" s="102"/>
      <c r="C29" s="26"/>
      <c r="D29" s="26"/>
      <c r="E29" s="26"/>
      <c r="F29" s="360" t="s">
        <v>195</v>
      </c>
      <c r="G29" s="139">
        <f t="shared" si="0"/>
        <v>0</v>
      </c>
      <c r="H29" s="139">
        <f t="shared" si="1"/>
        <v>0</v>
      </c>
      <c r="I29" s="139">
        <f t="shared" si="2"/>
        <v>0</v>
      </c>
      <c r="J29" s="141">
        <f t="shared" si="4"/>
        <v>0</v>
      </c>
      <c r="K29" s="136"/>
      <c r="L29" s="4"/>
    </row>
    <row r="30" spans="1:12" ht="13.5" x14ac:dyDescent="0.25">
      <c r="A30" s="95" t="s">
        <v>254</v>
      </c>
      <c r="B30" s="102"/>
      <c r="C30" s="26"/>
      <c r="D30" s="26"/>
      <c r="E30" s="26"/>
      <c r="F30" s="360" t="s">
        <v>198</v>
      </c>
      <c r="G30" s="139">
        <f t="shared" si="0"/>
        <v>0</v>
      </c>
      <c r="H30" s="139">
        <f t="shared" si="1"/>
        <v>0</v>
      </c>
      <c r="I30" s="139">
        <f t="shared" si="2"/>
        <v>0</v>
      </c>
      <c r="J30" s="141">
        <f t="shared" si="4"/>
        <v>0</v>
      </c>
      <c r="K30" s="136"/>
      <c r="L30" s="4"/>
    </row>
    <row r="31" spans="1:12" ht="13.5" x14ac:dyDescent="0.25">
      <c r="A31" s="95" t="s">
        <v>201</v>
      </c>
      <c r="B31" s="102"/>
      <c r="C31" s="26"/>
      <c r="D31" s="26"/>
      <c r="E31" s="26"/>
      <c r="F31" s="360" t="s">
        <v>202</v>
      </c>
      <c r="G31" s="139">
        <f t="shared" si="0"/>
        <v>0</v>
      </c>
      <c r="H31" s="139">
        <f t="shared" si="1"/>
        <v>0</v>
      </c>
      <c r="I31" s="139">
        <f t="shared" si="2"/>
        <v>0</v>
      </c>
      <c r="J31" s="141">
        <f t="shared" si="4"/>
        <v>0</v>
      </c>
      <c r="K31" s="136"/>
      <c r="L31" s="4"/>
    </row>
    <row r="32" spans="1:12" ht="13.5" x14ac:dyDescent="0.25">
      <c r="A32" s="95" t="s">
        <v>203</v>
      </c>
      <c r="B32" s="102"/>
      <c r="C32" s="26"/>
      <c r="D32" s="26"/>
      <c r="E32" s="26"/>
      <c r="F32" s="360" t="s">
        <v>204</v>
      </c>
      <c r="G32" s="139">
        <f t="shared" si="0"/>
        <v>0</v>
      </c>
      <c r="H32" s="139">
        <f t="shared" si="1"/>
        <v>0</v>
      </c>
      <c r="I32" s="139">
        <f t="shared" si="2"/>
        <v>0</v>
      </c>
      <c r="J32" s="141">
        <f t="shared" si="4"/>
        <v>0</v>
      </c>
      <c r="K32" s="136"/>
      <c r="L32" s="4"/>
    </row>
    <row r="33" spans="1:12" s="11" customFormat="1" x14ac:dyDescent="0.2">
      <c r="A33" s="256" t="s">
        <v>205</v>
      </c>
      <c r="B33" s="100"/>
      <c r="C33" s="257"/>
      <c r="D33" s="257"/>
      <c r="E33" s="257"/>
      <c r="F33" s="359" t="s">
        <v>206</v>
      </c>
      <c r="G33" s="258">
        <f t="shared" si="0"/>
        <v>0</v>
      </c>
      <c r="H33" s="258">
        <f t="shared" si="1"/>
        <v>0</v>
      </c>
      <c r="I33" s="258">
        <f t="shared" si="2"/>
        <v>0</v>
      </c>
      <c r="J33" s="259">
        <f t="shared" si="4"/>
        <v>0</v>
      </c>
      <c r="K33" s="260"/>
      <c r="L33" s="261"/>
    </row>
    <row r="34" spans="1:12" ht="13.5" x14ac:dyDescent="0.25">
      <c r="A34" s="95" t="s">
        <v>207</v>
      </c>
      <c r="B34" s="102"/>
      <c r="C34" s="26"/>
      <c r="D34" s="26"/>
      <c r="E34" s="26"/>
      <c r="F34" s="360" t="s">
        <v>208</v>
      </c>
      <c r="G34" s="139">
        <f t="shared" si="0"/>
        <v>0</v>
      </c>
      <c r="H34" s="139">
        <f t="shared" si="1"/>
        <v>0</v>
      </c>
      <c r="I34" s="139">
        <f t="shared" si="2"/>
        <v>0</v>
      </c>
      <c r="J34" s="141">
        <f t="shared" si="4"/>
        <v>0</v>
      </c>
      <c r="K34" s="136"/>
      <c r="L34" s="4"/>
    </row>
    <row r="35" spans="1:12" x14ac:dyDescent="0.2">
      <c r="A35" s="256" t="s">
        <v>209</v>
      </c>
      <c r="B35" s="100"/>
      <c r="C35" s="26"/>
      <c r="D35" s="26"/>
      <c r="E35" s="26"/>
      <c r="F35" s="360" t="s">
        <v>210</v>
      </c>
      <c r="G35" s="139">
        <f t="shared" si="0"/>
        <v>0</v>
      </c>
      <c r="H35" s="139">
        <f t="shared" si="1"/>
        <v>0</v>
      </c>
      <c r="I35" s="139">
        <f t="shared" si="2"/>
        <v>0</v>
      </c>
      <c r="J35" s="141">
        <f t="shared" si="4"/>
        <v>0</v>
      </c>
      <c r="K35" s="136"/>
      <c r="L35" s="4"/>
    </row>
    <row r="36" spans="1:12" ht="13.5" x14ac:dyDescent="0.25">
      <c r="A36" s="95" t="s">
        <v>211</v>
      </c>
      <c r="B36" s="102"/>
      <c r="C36" s="26"/>
      <c r="D36" s="26"/>
      <c r="E36" s="26"/>
      <c r="F36" s="360" t="s">
        <v>212</v>
      </c>
      <c r="G36" s="139">
        <f t="shared" si="0"/>
        <v>0</v>
      </c>
      <c r="H36" s="139">
        <f t="shared" si="1"/>
        <v>0</v>
      </c>
      <c r="I36" s="139">
        <f t="shared" si="2"/>
        <v>0</v>
      </c>
      <c r="J36" s="141">
        <f t="shared" si="4"/>
        <v>0</v>
      </c>
      <c r="K36" s="136"/>
      <c r="L36" s="4"/>
    </row>
    <row r="37" spans="1:12" ht="13.5" x14ac:dyDescent="0.25">
      <c r="A37" s="95" t="s">
        <v>232</v>
      </c>
      <c r="B37" s="102"/>
      <c r="C37" s="26"/>
      <c r="D37" s="26"/>
      <c r="E37" s="26"/>
      <c r="F37" s="360" t="s">
        <v>241</v>
      </c>
      <c r="G37" s="139">
        <f t="shared" si="0"/>
        <v>0</v>
      </c>
      <c r="H37" s="139">
        <f t="shared" si="1"/>
        <v>0</v>
      </c>
      <c r="I37" s="139">
        <f t="shared" si="2"/>
        <v>0</v>
      </c>
      <c r="J37" s="141">
        <f t="shared" si="4"/>
        <v>0</v>
      </c>
      <c r="K37" s="136"/>
      <c r="L37" s="4"/>
    </row>
    <row r="38" spans="1:12" ht="13.5" x14ac:dyDescent="0.25">
      <c r="A38" s="95" t="s">
        <v>243</v>
      </c>
      <c r="B38" s="102"/>
      <c r="C38" s="26"/>
      <c r="D38" s="26"/>
      <c r="E38" s="26"/>
      <c r="F38" s="360" t="s">
        <v>245</v>
      </c>
      <c r="G38" s="139">
        <f t="shared" si="0"/>
        <v>0</v>
      </c>
      <c r="H38" s="139">
        <f t="shared" si="1"/>
        <v>0</v>
      </c>
      <c r="I38" s="139">
        <f t="shared" si="2"/>
        <v>0</v>
      </c>
      <c r="J38" s="141">
        <f t="shared" si="4"/>
        <v>0</v>
      </c>
      <c r="K38" s="136"/>
      <c r="L38" s="4"/>
    </row>
    <row r="39" spans="1:12" ht="13.5" x14ac:dyDescent="0.25">
      <c r="A39" s="95" t="s">
        <v>233</v>
      </c>
      <c r="B39" s="102"/>
      <c r="C39" s="26"/>
      <c r="D39" s="26"/>
      <c r="E39" s="26"/>
      <c r="F39" s="360" t="s">
        <v>242</v>
      </c>
      <c r="G39" s="139">
        <f t="shared" si="0"/>
        <v>0</v>
      </c>
      <c r="H39" s="139">
        <f t="shared" si="1"/>
        <v>0</v>
      </c>
      <c r="I39" s="139">
        <f t="shared" si="2"/>
        <v>0</v>
      </c>
      <c r="J39" s="141">
        <f t="shared" si="4"/>
        <v>0</v>
      </c>
      <c r="K39" s="136"/>
      <c r="L39" s="4"/>
    </row>
    <row r="40" spans="1:12" ht="13.5" x14ac:dyDescent="0.25">
      <c r="A40" s="95" t="s">
        <v>244</v>
      </c>
      <c r="B40" s="102"/>
      <c r="C40" s="26"/>
      <c r="D40" s="26"/>
      <c r="E40" s="26"/>
      <c r="F40" s="360" t="s">
        <v>246</v>
      </c>
      <c r="G40" s="139">
        <f t="shared" si="0"/>
        <v>0</v>
      </c>
      <c r="H40" s="139">
        <f t="shared" si="1"/>
        <v>0</v>
      </c>
      <c r="I40" s="139">
        <f t="shared" si="2"/>
        <v>0</v>
      </c>
      <c r="J40" s="141">
        <f t="shared" si="4"/>
        <v>0</v>
      </c>
      <c r="K40" s="136"/>
      <c r="L40" s="4"/>
    </row>
    <row r="41" spans="1:12" ht="15.75" x14ac:dyDescent="0.25">
      <c r="A41" s="142" t="s">
        <v>100</v>
      </c>
      <c r="B41" s="22"/>
      <c r="C41" s="23">
        <f>SUM(C10:C40)</f>
        <v>0</v>
      </c>
      <c r="D41" s="23">
        <f>SUM(D10:D40)</f>
        <v>0</v>
      </c>
      <c r="E41" s="23">
        <f>SUM(E10:E40)</f>
        <v>0</v>
      </c>
      <c r="F41" s="137"/>
      <c r="G41" s="27">
        <f>SUM(G10:G40)</f>
        <v>0</v>
      </c>
      <c r="H41" s="27">
        <f>SUM(H10:H40)</f>
        <v>0</v>
      </c>
      <c r="I41" s="27">
        <f>SUM(I10:I40)</f>
        <v>0</v>
      </c>
      <c r="J41" s="27">
        <f>SUM(J10:J40)</f>
        <v>0</v>
      </c>
      <c r="K41" s="136"/>
      <c r="L41" s="4"/>
    </row>
    <row r="42" spans="1:12" ht="18" x14ac:dyDescent="0.25">
      <c r="A42" s="142"/>
      <c r="B42" s="22"/>
      <c r="C42" s="24" t="s">
        <v>47</v>
      </c>
      <c r="D42" s="24" t="s">
        <v>47</v>
      </c>
      <c r="E42" s="24" t="s">
        <v>47</v>
      </c>
      <c r="F42" s="137"/>
      <c r="G42" s="135"/>
      <c r="H42" s="135"/>
      <c r="I42" s="127"/>
      <c r="J42" s="136"/>
      <c r="K42" s="136"/>
      <c r="L42" s="4"/>
    </row>
    <row r="43" spans="1:12" ht="15.75" x14ac:dyDescent="0.25">
      <c r="A43" s="143" t="s">
        <v>98</v>
      </c>
      <c r="B43" s="25"/>
      <c r="C43" s="103"/>
      <c r="D43" s="103"/>
      <c r="E43" s="103"/>
      <c r="F43" s="137"/>
      <c r="G43" s="135"/>
      <c r="H43" s="135"/>
      <c r="I43" s="127"/>
      <c r="J43" s="136"/>
      <c r="K43" s="136"/>
      <c r="L43" s="4"/>
    </row>
    <row r="44" spans="1:12" ht="15.75" x14ac:dyDescent="0.25">
      <c r="A44" s="143"/>
      <c r="B44" s="25"/>
      <c r="C44" s="85"/>
      <c r="D44" s="85"/>
      <c r="E44" s="85"/>
      <c r="F44" s="137"/>
      <c r="G44" s="135"/>
      <c r="H44" s="135"/>
      <c r="I44" s="127"/>
      <c r="J44" s="136"/>
      <c r="K44" s="136"/>
      <c r="L44" s="4"/>
    </row>
    <row r="45" spans="1:12" ht="15.75" x14ac:dyDescent="0.25">
      <c r="A45" s="143"/>
      <c r="B45" s="25"/>
      <c r="C45" s="85"/>
      <c r="D45" s="85"/>
      <c r="E45" s="85"/>
      <c r="F45" s="137"/>
      <c r="G45" s="135"/>
      <c r="H45" s="135"/>
      <c r="I45" s="127"/>
      <c r="J45" s="136"/>
      <c r="K45" s="136"/>
      <c r="L45" s="4"/>
    </row>
    <row r="46" spans="1:12" ht="15.75" customHeight="1" thickBot="1" x14ac:dyDescent="0.25">
      <c r="A46" s="136"/>
      <c r="B46" s="136"/>
      <c r="C46" s="136"/>
      <c r="D46" s="136"/>
      <c r="E46" s="136"/>
      <c r="F46" s="136"/>
      <c r="G46" s="136"/>
      <c r="H46" s="144"/>
      <c r="I46" s="126"/>
      <c r="J46" s="126"/>
      <c r="K46" s="126"/>
    </row>
    <row r="47" spans="1:12" ht="48" customHeight="1" thickBot="1" x14ac:dyDescent="0.3">
      <c r="A47" s="145" t="s">
        <v>52</v>
      </c>
      <c r="B47" s="146" t="s">
        <v>149</v>
      </c>
      <c r="C47" s="147" t="s">
        <v>150</v>
      </c>
      <c r="D47" s="147" t="s">
        <v>151</v>
      </c>
      <c r="E47" s="148" t="s">
        <v>144</v>
      </c>
      <c r="F47" s="126"/>
      <c r="G47" s="128"/>
      <c r="H47" s="126"/>
      <c r="I47" s="126"/>
      <c r="J47" s="126"/>
      <c r="K47" s="126"/>
    </row>
    <row r="48" spans="1:12" x14ac:dyDescent="0.2">
      <c r="A48" s="149" t="s">
        <v>9</v>
      </c>
      <c r="B48" s="28">
        <f>C41-C11-C15</f>
        <v>0</v>
      </c>
      <c r="C48" s="29">
        <f>C11</f>
        <v>0</v>
      </c>
      <c r="D48" s="29">
        <f>C15</f>
        <v>0</v>
      </c>
      <c r="E48" s="150">
        <f>SUM(B48+C48+D48)</f>
        <v>0</v>
      </c>
      <c r="F48" s="126"/>
      <c r="G48" s="126"/>
      <c r="H48" s="126"/>
      <c r="I48" s="126"/>
      <c r="J48" s="126"/>
      <c r="K48" s="126"/>
    </row>
    <row r="49" spans="1:12" x14ac:dyDescent="0.2">
      <c r="A49" s="151" t="s">
        <v>10</v>
      </c>
      <c r="B49" s="28">
        <f>D41-D11-D15</f>
        <v>0</v>
      </c>
      <c r="C49" s="30">
        <f>D11</f>
        <v>0</v>
      </c>
      <c r="D49" s="30">
        <f>D15</f>
        <v>0</v>
      </c>
      <c r="E49" s="152">
        <f>SUM(B49+C49+D49)</f>
        <v>0</v>
      </c>
      <c r="F49" s="126"/>
      <c r="G49" s="126"/>
      <c r="H49" s="126"/>
      <c r="I49" s="126"/>
      <c r="J49" s="126"/>
      <c r="K49" s="126"/>
    </row>
    <row r="50" spans="1:12" x14ac:dyDescent="0.2">
      <c r="A50" s="153" t="s">
        <v>11</v>
      </c>
      <c r="B50" s="28">
        <f>E41-E11-E15</f>
        <v>0</v>
      </c>
      <c r="C50" s="31">
        <f>E11</f>
        <v>0</v>
      </c>
      <c r="D50" s="31">
        <f>E15</f>
        <v>0</v>
      </c>
      <c r="E50" s="152">
        <f>SUM(B50+C50+D50)</f>
        <v>0</v>
      </c>
      <c r="F50" s="126"/>
      <c r="G50" s="126"/>
      <c r="H50" s="126"/>
      <c r="I50" s="126"/>
      <c r="J50" s="126"/>
      <c r="K50" s="126"/>
    </row>
    <row r="51" spans="1:12" x14ac:dyDescent="0.2">
      <c r="A51" s="154" t="s">
        <v>30</v>
      </c>
      <c r="B51" s="30">
        <f>SUM(B48:B50)</f>
        <v>0</v>
      </c>
      <c r="C51" s="30">
        <f>SUM(C48:C50)</f>
        <v>0</v>
      </c>
      <c r="D51" s="30">
        <f>SUM(D48:D50)</f>
        <v>0</v>
      </c>
      <c r="E51" s="30">
        <f>SUM(E48:E50)</f>
        <v>0</v>
      </c>
      <c r="F51" s="126"/>
      <c r="G51" s="128"/>
      <c r="H51" s="126"/>
      <c r="I51" s="126"/>
      <c r="J51" s="126"/>
      <c r="K51" s="126"/>
    </row>
    <row r="52" spans="1:12" ht="13.5" thickBot="1" x14ac:dyDescent="0.25">
      <c r="A52" s="155"/>
      <c r="B52" s="155"/>
      <c r="C52" s="155"/>
      <c r="D52" s="134"/>
      <c r="E52" s="136"/>
      <c r="F52" s="134"/>
      <c r="G52" s="136"/>
      <c r="H52" s="136"/>
      <c r="I52" s="136"/>
      <c r="J52" s="136"/>
      <c r="K52" s="136"/>
      <c r="L52" s="4"/>
    </row>
    <row r="53" spans="1:12" ht="32.25" thickTop="1" thickBot="1" x14ac:dyDescent="0.3">
      <c r="A53" s="156" t="s">
        <v>7</v>
      </c>
      <c r="B53" s="157" t="s">
        <v>148</v>
      </c>
      <c r="C53" s="158" t="s">
        <v>8</v>
      </c>
      <c r="D53" s="128"/>
      <c r="E53" s="159" t="s">
        <v>13</v>
      </c>
      <c r="F53" s="247"/>
      <c r="G53" s="160" t="s">
        <v>14</v>
      </c>
      <c r="H53" s="131"/>
      <c r="I53" s="131"/>
      <c r="J53" s="131"/>
      <c r="K53" s="3"/>
    </row>
    <row r="54" spans="1:12" ht="15.75" thickTop="1" x14ac:dyDescent="0.2">
      <c r="A54" s="161" t="s">
        <v>9</v>
      </c>
      <c r="B54" s="81">
        <v>14.11</v>
      </c>
      <c r="C54" s="80">
        <f>SUM(B54)</f>
        <v>14.11</v>
      </c>
      <c r="D54" s="162"/>
      <c r="E54" s="163">
        <f>E48*$B$54</f>
        <v>0</v>
      </c>
      <c r="F54" s="248"/>
      <c r="G54" s="164">
        <f>SUM(E54)</f>
        <v>0</v>
      </c>
      <c r="H54" s="136"/>
      <c r="I54" s="136"/>
      <c r="J54" s="136"/>
      <c r="K54" s="4"/>
    </row>
    <row r="55" spans="1:12" x14ac:dyDescent="0.2">
      <c r="A55" s="165" t="s">
        <v>10</v>
      </c>
      <c r="B55" s="9">
        <v>16.39</v>
      </c>
      <c r="C55" s="16">
        <f>SUM(B55)</f>
        <v>16.39</v>
      </c>
      <c r="D55" s="18"/>
      <c r="E55" s="163">
        <f>E49*$B$55</f>
        <v>0</v>
      </c>
      <c r="F55" s="248"/>
      <c r="G55" s="164">
        <f>SUM(E55)</f>
        <v>0</v>
      </c>
      <c r="H55" s="136"/>
      <c r="I55" s="136"/>
      <c r="J55" s="136"/>
      <c r="K55" s="4"/>
    </row>
    <row r="56" spans="1:12" ht="13.5" thickBot="1" x14ac:dyDescent="0.25">
      <c r="A56" s="166" t="s">
        <v>11</v>
      </c>
      <c r="B56" s="10">
        <v>4.28</v>
      </c>
      <c r="C56" s="17">
        <f>SUM(B56)</f>
        <v>4.28</v>
      </c>
      <c r="D56" s="18"/>
      <c r="E56" s="167">
        <f>E50*$B$56</f>
        <v>0</v>
      </c>
      <c r="F56" s="249"/>
      <c r="G56" s="168">
        <f>SUM(E56)</f>
        <v>0</v>
      </c>
      <c r="H56" s="136"/>
      <c r="I56" s="136"/>
      <c r="J56" s="136"/>
      <c r="K56" s="4"/>
    </row>
    <row r="57" spans="1:12" x14ac:dyDescent="0.2">
      <c r="A57" s="126"/>
      <c r="B57" s="126"/>
      <c r="C57" s="126"/>
      <c r="D57" s="126"/>
      <c r="E57" s="246">
        <f>SUM(E54:E56)</f>
        <v>0</v>
      </c>
      <c r="F57" s="250"/>
      <c r="G57" s="169">
        <f>SUM(G54:G56)</f>
        <v>0</v>
      </c>
      <c r="I57" s="126"/>
      <c r="J57" s="126"/>
      <c r="K57" s="126"/>
    </row>
    <row r="58" spans="1:12" x14ac:dyDescent="0.2">
      <c r="A58" s="134" t="s">
        <v>99</v>
      </c>
      <c r="B58" s="136"/>
      <c r="C58" s="136"/>
      <c r="D58" s="170" t="s">
        <v>146</v>
      </c>
      <c r="E58" s="171">
        <f>+Comparison!B23+Comparison!B24</f>
        <v>0</v>
      </c>
      <c r="F58" s="251"/>
      <c r="G58" s="172">
        <f>SUM(E58)</f>
        <v>0</v>
      </c>
      <c r="I58" s="173"/>
      <c r="J58" s="173"/>
      <c r="K58" s="174"/>
    </row>
    <row r="59" spans="1:12" ht="13.5" thickBot="1" x14ac:dyDescent="0.25">
      <c r="A59" s="126"/>
      <c r="B59" s="126"/>
      <c r="C59" s="126"/>
      <c r="D59" s="175" t="s">
        <v>147</v>
      </c>
      <c r="E59" s="176">
        <f>SUM(E57-E58)</f>
        <v>0</v>
      </c>
      <c r="F59" s="252"/>
      <c r="G59" s="177">
        <f>SUM(E59)</f>
        <v>0</v>
      </c>
      <c r="I59" s="126"/>
      <c r="J59" s="126"/>
      <c r="K59" s="126"/>
    </row>
    <row r="60" spans="1:12" x14ac:dyDescent="0.2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</row>
    <row r="61" spans="1:12" x14ac:dyDescent="0.2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2" x14ac:dyDescent="0.2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</row>
    <row r="63" spans="1:12" x14ac:dyDescent="0.2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</row>
    <row r="64" spans="1:12" x14ac:dyDescent="0.2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pans="1:11" x14ac:dyDescent="0.2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</row>
    <row r="84" spans="1:12" x14ac:dyDescent="0.2">
      <c r="A84" s="4"/>
      <c r="B84" s="4"/>
      <c r="C84" s="4"/>
      <c r="D84" s="4"/>
      <c r="G84" s="4"/>
      <c r="K84" s="4"/>
      <c r="L84" s="4"/>
    </row>
    <row r="85" spans="1:12" x14ac:dyDescent="0.2">
      <c r="A85" s="4"/>
      <c r="B85" s="4"/>
      <c r="C85" s="4"/>
      <c r="D85" s="4"/>
      <c r="E85" s="4"/>
      <c r="L85" s="4"/>
    </row>
  </sheetData>
  <mergeCells count="10">
    <mergeCell ref="A19:B19"/>
    <mergeCell ref="A18:B18"/>
    <mergeCell ref="G8:J8"/>
    <mergeCell ref="C8:E8"/>
    <mergeCell ref="B1:C1"/>
    <mergeCell ref="B2:C2"/>
    <mergeCell ref="B3:C3"/>
    <mergeCell ref="B4:C4"/>
    <mergeCell ref="B5:C5"/>
    <mergeCell ref="E7:G7"/>
  </mergeCells>
  <phoneticPr fontId="0" type="noConversion"/>
  <conditionalFormatting sqref="E48:E50">
    <cfRule type="cellIs" dxfId="0" priority="1" stopIfTrue="1" operator="lessThan">
      <formula>0</formula>
    </cfRule>
  </conditionalFormatting>
  <dataValidations xWindow="374" yWindow="700" count="4">
    <dataValidation type="custom" showInputMessage="1" showErrorMessage="1" errorTitle="Invalid Provider Rate" error="Provider Rate must not be greater than standard ($14.11) provider reimbursement rate." promptTitle="Provider Rate" prompt="Enter provider usual and customary charge if less than standard ($14.11) provider reimbursement rate." sqref="B54">
      <formula1>AND(B54&gt;0,B54&lt;=14.11,B54*100=INT(B54*100))</formula1>
    </dataValidation>
    <dataValidation type="custom" allowBlank="1" showInputMessage="1" showErrorMessage="1" errorTitle="Invalid Provider Rate" error="Provider Rate must not be greater than standard ($16.39) provider reimbursement rate." promptTitle="Provider Rate" prompt="Enter provider usual and customary charge if less than standard ($16.39) provider reimbursement rate." sqref="B55">
      <formula1>AND(B55&gt;0,B55&lt;=16.39,B55*100=INT(B55*100))</formula1>
    </dataValidation>
    <dataValidation allowBlank="1" showInputMessage="1" showErrorMessage="1" sqref="C49:C50 D48:D50"/>
    <dataValidation type="custom" showInputMessage="1" showErrorMessage="1" errorTitle="Invalid Provider Rate" error="Provider Rate must not be greater than the standard ($4.28) provider rate." promptTitle="Provider Rate" prompt="Enter provider usual and customary charge if less than standard ($4.28) provider reimbursement rate." sqref="B56">
      <formula1>AND(B56&gt;0,B56&lt;=4.28,B56*100=INT(B56*100))</formula1>
    </dataValidation>
  </dataValidations>
  <pageMargins left="0.75" right="0.75" top="0.51" bottom="0.55000000000000004" header="0.28000000000000003" footer="0.34"/>
  <pageSetup scale="59" orientation="landscape" r:id="rId1"/>
  <headerFooter alignWithMargins="0">
    <oddHeader>&amp;L&amp;8State of California - Health and Human Servies Agency&amp;R&amp;8Department of Health Care Services</oddHeader>
    <oddFooter>&amp;L&amp;8MC 6310 (04/15) &amp;F - &amp;A</oddFooter>
  </headerFooter>
  <colBreaks count="1" manualBreakCount="1">
    <brk id="9" max="9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JH143"/>
  <sheetViews>
    <sheetView zoomScaleNormal="100" workbookViewId="0"/>
  </sheetViews>
  <sheetFormatPr defaultColWidth="9.140625" defaultRowHeight="12.75" x14ac:dyDescent="0.2"/>
  <cols>
    <col min="1" max="1" width="9.140625" style="34"/>
    <col min="2" max="2" width="55.140625" style="205" bestFit="1" customWidth="1"/>
    <col min="3" max="3" width="17.28515625" style="61" customWidth="1"/>
    <col min="4" max="4" width="18.7109375" style="34" customWidth="1"/>
    <col min="5" max="5" width="21.140625" style="61" customWidth="1"/>
    <col min="6" max="6" width="18.85546875" style="34" customWidth="1"/>
    <col min="7" max="7" width="18" style="61" customWidth="1"/>
    <col min="8" max="8" width="12.42578125" style="34" customWidth="1"/>
    <col min="9" max="11" width="13" style="226" customWidth="1"/>
    <col min="12" max="268" width="9.140625" style="226"/>
    <col min="269" max="16384" width="9.140625" style="34"/>
  </cols>
  <sheetData>
    <row r="1" spans="1:268" x14ac:dyDescent="0.2">
      <c r="A1" s="32"/>
      <c r="B1" s="190"/>
      <c r="C1" s="55"/>
      <c r="D1" s="33"/>
      <c r="E1" s="62"/>
      <c r="F1"/>
      <c r="H1"/>
    </row>
    <row r="2" spans="1:268" ht="30" x14ac:dyDescent="0.25">
      <c r="A2" s="32"/>
      <c r="B2" s="191" t="s">
        <v>170</v>
      </c>
      <c r="C2" s="55"/>
      <c r="D2" s="33"/>
      <c r="E2" s="63"/>
      <c r="G2" s="66"/>
      <c r="H2" s="35"/>
    </row>
    <row r="3" spans="1:268" ht="15" x14ac:dyDescent="0.25">
      <c r="A3" s="32"/>
      <c r="B3" s="192" t="s">
        <v>268</v>
      </c>
      <c r="C3" s="55"/>
      <c r="D3" s="33"/>
      <c r="E3" s="63"/>
      <c r="F3" s="11"/>
      <c r="G3" s="67"/>
      <c r="H3" s="11"/>
    </row>
    <row r="4" spans="1:268" ht="15" x14ac:dyDescent="0.25">
      <c r="A4" s="32"/>
      <c r="B4" s="266" t="str">
        <f>Comparison!A1</f>
        <v>FISCAL YEAR 2017-18</v>
      </c>
      <c r="C4" s="55"/>
      <c r="D4" s="33"/>
      <c r="E4" s="63"/>
      <c r="F4" s="11"/>
      <c r="G4" s="67"/>
      <c r="H4" s="11"/>
    </row>
    <row r="5" spans="1:268" x14ac:dyDescent="0.2">
      <c r="A5" s="32"/>
      <c r="B5" s="193"/>
      <c r="C5" s="55"/>
      <c r="D5" s="33"/>
      <c r="E5" s="63"/>
      <c r="F5" s="11"/>
      <c r="G5" s="67"/>
      <c r="H5" s="11"/>
    </row>
    <row r="6" spans="1:268" ht="15" customHeight="1" x14ac:dyDescent="0.2">
      <c r="A6" s="51" t="s">
        <v>55</v>
      </c>
      <c r="B6" s="194" t="str">
        <f>IF(ISBLANK('7990NTP-P'!B1),"",'7990NTP-P'!B1)</f>
        <v/>
      </c>
      <c r="C6" s="56" t="s">
        <v>56</v>
      </c>
      <c r="D6" s="36" t="str">
        <f>(IF(ISBLANK('7990NTP-P'!B3),"",'7990NTP-P'!B3))</f>
        <v/>
      </c>
      <c r="E6" s="62"/>
      <c r="F6"/>
    </row>
    <row r="7" spans="1:268" ht="17.25" customHeight="1" x14ac:dyDescent="0.2">
      <c r="A7" s="51" t="s">
        <v>57</v>
      </c>
      <c r="B7" s="194" t="str">
        <f>(IF(ISBLANK('7990NTP-P'!B2),"",'7990NTP-P'!B2))</f>
        <v/>
      </c>
      <c r="C7" s="57" t="s">
        <v>101</v>
      </c>
      <c r="D7" s="36" t="str">
        <f>(IF(ISBLANK('7990NTP-P'!B4),"",'7990NTP-P'!B4))</f>
        <v/>
      </c>
      <c r="E7" s="64"/>
    </row>
    <row r="8" spans="1:268" x14ac:dyDescent="0.2">
      <c r="A8" s="37"/>
      <c r="B8" s="190"/>
      <c r="C8" s="58"/>
      <c r="D8" s="38"/>
      <c r="E8" s="18"/>
      <c r="F8" s="1"/>
      <c r="G8" s="68"/>
      <c r="H8" s="2"/>
    </row>
    <row r="9" spans="1:268" customFormat="1" x14ac:dyDescent="0.2">
      <c r="B9" s="39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  <c r="IV9" s="228"/>
      <c r="IW9" s="228"/>
      <c r="IX9" s="228"/>
      <c r="IY9" s="228"/>
      <c r="IZ9" s="228"/>
      <c r="JA9" s="228"/>
      <c r="JB9" s="228"/>
      <c r="JC9" s="228"/>
      <c r="JD9" s="228"/>
      <c r="JE9" s="228"/>
      <c r="JF9" s="228"/>
      <c r="JG9" s="228"/>
      <c r="JH9" s="228"/>
    </row>
    <row r="10" spans="1:268" customFormat="1" x14ac:dyDescent="0.2">
      <c r="B10" s="39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  <c r="FL10" s="228"/>
      <c r="FM10" s="228"/>
      <c r="FN10" s="228"/>
      <c r="FO10" s="228"/>
      <c r="FP10" s="228"/>
      <c r="FQ10" s="228"/>
      <c r="FR10" s="228"/>
      <c r="FS10" s="228"/>
      <c r="FT10" s="228"/>
      <c r="FU10" s="228"/>
      <c r="FV10" s="228"/>
      <c r="FW10" s="228"/>
      <c r="FX10" s="228"/>
      <c r="FY10" s="228"/>
      <c r="FZ10" s="228"/>
      <c r="GA10" s="228"/>
      <c r="GB10" s="228"/>
      <c r="GC10" s="228"/>
      <c r="GD10" s="228"/>
      <c r="GE10" s="228"/>
      <c r="GF10" s="228"/>
      <c r="GG10" s="228"/>
      <c r="GH10" s="228"/>
      <c r="GI10" s="228"/>
      <c r="GJ10" s="228"/>
      <c r="GK10" s="228"/>
      <c r="GL10" s="228"/>
      <c r="GM10" s="228"/>
      <c r="GN10" s="228"/>
      <c r="GO10" s="228"/>
      <c r="GP10" s="228"/>
      <c r="GQ10" s="228"/>
      <c r="GR10" s="228"/>
      <c r="GS10" s="228"/>
      <c r="GT10" s="228"/>
      <c r="GU10" s="228"/>
      <c r="GV10" s="228"/>
      <c r="GW10" s="228"/>
      <c r="GX10" s="228"/>
      <c r="GY10" s="228"/>
      <c r="GZ10" s="228"/>
      <c r="HA10" s="228"/>
      <c r="HB10" s="228"/>
      <c r="HC10" s="228"/>
      <c r="HD10" s="228"/>
      <c r="HE10" s="228"/>
      <c r="HF10" s="228"/>
      <c r="HG10" s="228"/>
      <c r="HH10" s="228"/>
      <c r="HI10" s="228"/>
      <c r="HJ10" s="228"/>
      <c r="HK10" s="228"/>
      <c r="HL10" s="228"/>
      <c r="HM10" s="228"/>
      <c r="HN10" s="228"/>
      <c r="HO10" s="228"/>
      <c r="HP10" s="228"/>
      <c r="HQ10" s="228"/>
      <c r="HR10" s="228"/>
      <c r="HS10" s="228"/>
      <c r="HT10" s="228"/>
      <c r="HU10" s="228"/>
      <c r="HV10" s="228"/>
      <c r="HW10" s="228"/>
      <c r="HX10" s="228"/>
      <c r="HY10" s="228"/>
      <c r="HZ10" s="228"/>
      <c r="IA10" s="228"/>
      <c r="IB10" s="228"/>
      <c r="IC10" s="228"/>
      <c r="ID10" s="228"/>
      <c r="IE10" s="228"/>
      <c r="IF10" s="228"/>
      <c r="IG10" s="228"/>
      <c r="IH10" s="228"/>
      <c r="II10" s="228"/>
      <c r="IJ10" s="228"/>
      <c r="IK10" s="228"/>
      <c r="IL10" s="228"/>
      <c r="IM10" s="228"/>
      <c r="IN10" s="228"/>
      <c r="IO10" s="228"/>
      <c r="IP10" s="228"/>
      <c r="IQ10" s="228"/>
      <c r="IR10" s="228"/>
      <c r="IS10" s="228"/>
      <c r="IT10" s="228"/>
      <c r="IU10" s="228"/>
      <c r="IV10" s="228"/>
      <c r="IW10" s="228"/>
      <c r="IX10" s="228"/>
      <c r="IY10" s="228"/>
      <c r="IZ10" s="228"/>
      <c r="JA10" s="228"/>
      <c r="JB10" s="228"/>
      <c r="JC10" s="228"/>
      <c r="JD10" s="228"/>
      <c r="JE10" s="228"/>
      <c r="JF10" s="228"/>
      <c r="JG10" s="228"/>
      <c r="JH10" s="228"/>
    </row>
    <row r="11" spans="1:268" customFormat="1" x14ac:dyDescent="0.2">
      <c r="B11" s="39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  <c r="FL11" s="228"/>
      <c r="FM11" s="228"/>
      <c r="FN11" s="228"/>
      <c r="FO11" s="228"/>
      <c r="FP11" s="228"/>
      <c r="FQ11" s="228"/>
      <c r="FR11" s="228"/>
      <c r="FS11" s="228"/>
      <c r="FT11" s="228"/>
      <c r="FU11" s="228"/>
      <c r="FV11" s="228"/>
      <c r="FW11" s="228"/>
      <c r="FX11" s="228"/>
      <c r="FY11" s="228"/>
      <c r="FZ11" s="228"/>
      <c r="GA11" s="228"/>
      <c r="GB11" s="228"/>
      <c r="GC11" s="228"/>
      <c r="GD11" s="228"/>
      <c r="GE11" s="228"/>
      <c r="GF11" s="228"/>
      <c r="GG11" s="228"/>
      <c r="GH11" s="228"/>
      <c r="GI11" s="228"/>
      <c r="GJ11" s="228"/>
      <c r="GK11" s="228"/>
      <c r="GL11" s="228"/>
      <c r="GM11" s="228"/>
      <c r="GN11" s="228"/>
      <c r="GO11" s="228"/>
      <c r="GP11" s="228"/>
      <c r="GQ11" s="228"/>
      <c r="GR11" s="228"/>
      <c r="GS11" s="228"/>
      <c r="GT11" s="228"/>
      <c r="GU11" s="228"/>
      <c r="GV11" s="228"/>
      <c r="GW11" s="228"/>
      <c r="GX11" s="228"/>
      <c r="GY11" s="228"/>
      <c r="GZ11" s="228"/>
      <c r="HA11" s="228"/>
      <c r="HB11" s="228"/>
      <c r="HC11" s="228"/>
      <c r="HD11" s="228"/>
      <c r="HE11" s="228"/>
      <c r="HF11" s="228"/>
      <c r="HG11" s="228"/>
      <c r="HH11" s="228"/>
      <c r="HI11" s="228"/>
      <c r="HJ11" s="228"/>
      <c r="HK11" s="228"/>
      <c r="HL11" s="228"/>
      <c r="HM11" s="228"/>
      <c r="HN11" s="228"/>
      <c r="HO11" s="228"/>
      <c r="HP11" s="228"/>
      <c r="HQ11" s="228"/>
      <c r="HR11" s="228"/>
      <c r="HS11" s="228"/>
      <c r="HT11" s="228"/>
      <c r="HU11" s="228"/>
      <c r="HV11" s="228"/>
      <c r="HW11" s="228"/>
      <c r="HX11" s="228"/>
      <c r="HY11" s="228"/>
      <c r="HZ11" s="228"/>
      <c r="IA11" s="228"/>
      <c r="IB11" s="228"/>
      <c r="IC11" s="228"/>
      <c r="ID11" s="228"/>
      <c r="IE11" s="228"/>
      <c r="IF11" s="228"/>
      <c r="IG11" s="228"/>
      <c r="IH11" s="228"/>
      <c r="II11" s="228"/>
      <c r="IJ11" s="228"/>
      <c r="IK11" s="228"/>
      <c r="IL11" s="228"/>
      <c r="IM11" s="228"/>
      <c r="IN11" s="228"/>
      <c r="IO11" s="228"/>
      <c r="IP11" s="228"/>
      <c r="IQ11" s="228"/>
      <c r="IR11" s="228"/>
      <c r="IS11" s="228"/>
      <c r="IT11" s="228"/>
      <c r="IU11" s="228"/>
      <c r="IV11" s="228"/>
      <c r="IW11" s="228"/>
      <c r="IX11" s="228"/>
      <c r="IY11" s="228"/>
      <c r="IZ11" s="228"/>
      <c r="JA11" s="228"/>
      <c r="JB11" s="228"/>
      <c r="JC11" s="228"/>
      <c r="JD11" s="228"/>
      <c r="JE11" s="228"/>
      <c r="JF11" s="228"/>
      <c r="JG11" s="228"/>
      <c r="JH11" s="228"/>
    </row>
    <row r="12" spans="1:268" x14ac:dyDescent="0.2">
      <c r="A12" s="44"/>
      <c r="B12" s="195"/>
      <c r="C12" s="58"/>
      <c r="D12" s="38"/>
      <c r="E12" s="18"/>
      <c r="F12" s="1"/>
      <c r="G12" s="68"/>
      <c r="H12" s="2"/>
    </row>
    <row r="13" spans="1:268" ht="16.5" customHeight="1" thickBot="1" x14ac:dyDescent="0.25">
      <c r="A13" s="37"/>
      <c r="B13" s="355" t="s">
        <v>58</v>
      </c>
      <c r="C13" s="76"/>
      <c r="D13" s="36"/>
      <c r="E13" s="77"/>
      <c r="F13" s="78"/>
      <c r="G13" s="79"/>
      <c r="H13" s="2"/>
      <c r="J13" s="230"/>
      <c r="K13" s="227"/>
      <c r="L13" s="227"/>
      <c r="M13" s="227"/>
    </row>
    <row r="14" spans="1:268" ht="35.25" customHeight="1" thickBot="1" x14ac:dyDescent="0.3">
      <c r="A14" s="356" t="s">
        <v>59</v>
      </c>
      <c r="B14" s="357" t="s">
        <v>156</v>
      </c>
      <c r="C14" s="108" t="s">
        <v>50</v>
      </c>
      <c r="D14" s="108" t="s">
        <v>90</v>
      </c>
      <c r="E14" s="108" t="s">
        <v>155</v>
      </c>
      <c r="F14" s="108" t="s">
        <v>88</v>
      </c>
      <c r="G14" s="108" t="s">
        <v>49</v>
      </c>
      <c r="H14" s="108" t="s">
        <v>89</v>
      </c>
      <c r="I14" s="231"/>
      <c r="J14" s="230"/>
      <c r="K14" s="227"/>
      <c r="L14" s="227"/>
      <c r="M14" s="227"/>
    </row>
    <row r="15" spans="1:268" ht="14.25" x14ac:dyDescent="0.2">
      <c r="A15" s="351" t="s">
        <v>60</v>
      </c>
      <c r="B15" s="375" t="s">
        <v>122</v>
      </c>
      <c r="C15" s="352">
        <f>ROUNDDOWN('7990NTP-P'!G10*0.5,2)</f>
        <v>0</v>
      </c>
      <c r="D15" s="353">
        <f>'7990NTP-P'!C10</f>
        <v>0</v>
      </c>
      <c r="E15" s="354">
        <f>ROUNDDOWN('7990NTP-P'!H10*0.5,2)</f>
        <v>0</v>
      </c>
      <c r="F15" s="353">
        <f>'7990NTP-P'!D10</f>
        <v>0</v>
      </c>
      <c r="G15" s="354">
        <f>ROUNDDOWN('7990NTP-P'!I10*0.5,2)</f>
        <v>0</v>
      </c>
      <c r="H15" s="353">
        <f>'7990NTP-P'!E10</f>
        <v>0</v>
      </c>
      <c r="I15" s="229"/>
      <c r="J15" s="230"/>
      <c r="K15" s="227"/>
      <c r="L15" s="227"/>
      <c r="M15" s="227"/>
    </row>
    <row r="16" spans="1:268" ht="16.5" x14ac:dyDescent="0.3">
      <c r="A16" s="43" t="s">
        <v>61</v>
      </c>
      <c r="B16" s="368" t="s">
        <v>123</v>
      </c>
      <c r="C16" s="306">
        <f>ROUNDUP('7990NTP-P'!G10*0.5,2)</f>
        <v>0</v>
      </c>
      <c r="D16" s="244"/>
      <c r="E16" s="306">
        <f>ROUNDUP('7990NTP-P'!H10*0.5,2)</f>
        <v>0</v>
      </c>
      <c r="F16" s="74"/>
      <c r="G16" s="306">
        <f>ROUNDUP('7990NTP-P'!I10*0.5,2)</f>
        <v>0</v>
      </c>
      <c r="H16" s="74"/>
      <c r="I16" s="229"/>
      <c r="J16" s="230"/>
      <c r="K16" s="227"/>
      <c r="L16" s="227"/>
      <c r="M16" s="227"/>
    </row>
    <row r="17" spans="1:13" x14ac:dyDescent="0.2">
      <c r="A17" s="40"/>
      <c r="B17" s="197"/>
      <c r="C17" s="307"/>
      <c r="D17" s="70"/>
      <c r="E17" s="307"/>
      <c r="F17" s="75"/>
      <c r="G17" s="307"/>
      <c r="H17" s="75"/>
      <c r="I17" s="229"/>
      <c r="J17" s="230"/>
      <c r="K17" s="227"/>
      <c r="L17" s="227"/>
      <c r="M17" s="227"/>
    </row>
    <row r="18" spans="1:13" ht="14.25" x14ac:dyDescent="0.2">
      <c r="A18" s="43" t="s">
        <v>62</v>
      </c>
      <c r="B18" s="196" t="s">
        <v>124</v>
      </c>
      <c r="C18" s="306">
        <f>SUM('7990NTP-P'!G12*1)</f>
        <v>0</v>
      </c>
      <c r="D18" s="71">
        <f>'7990NTP-P'!C12</f>
        <v>0</v>
      </c>
      <c r="E18" s="306">
        <f>SUM('7990NTP-P'!H12*1)</f>
        <v>0</v>
      </c>
      <c r="F18" s="71">
        <f>'7990NTP-P'!D12</f>
        <v>0</v>
      </c>
      <c r="G18" s="306">
        <f>SUM('7990NTP-P'!I12*1)</f>
        <v>0</v>
      </c>
      <c r="H18" s="71">
        <f>'7990NTP-P'!E12</f>
        <v>0</v>
      </c>
      <c r="I18" s="229"/>
      <c r="J18" s="230"/>
      <c r="K18" s="227"/>
      <c r="L18" s="227"/>
      <c r="M18" s="227"/>
    </row>
    <row r="19" spans="1:13" x14ac:dyDescent="0.2">
      <c r="A19" s="46"/>
      <c r="B19" s="197"/>
      <c r="C19" s="307"/>
      <c r="D19" s="70"/>
      <c r="E19" s="307"/>
      <c r="F19" s="75"/>
      <c r="G19" s="307"/>
      <c r="H19" s="75"/>
      <c r="I19" s="229"/>
      <c r="J19" s="230"/>
      <c r="K19" s="227"/>
      <c r="L19" s="227"/>
      <c r="M19" s="227"/>
    </row>
    <row r="20" spans="1:13" ht="14.25" x14ac:dyDescent="0.2">
      <c r="A20" s="43" t="s">
        <v>63</v>
      </c>
      <c r="B20" s="368" t="s">
        <v>106</v>
      </c>
      <c r="C20" s="306">
        <f>ROUNDDOWN('7990NTP-P'!G13-('7990NTP-P'!G13*0.35),2)</f>
        <v>0</v>
      </c>
      <c r="D20" s="71">
        <f>'7990NTP-P'!C13</f>
        <v>0</v>
      </c>
      <c r="E20" s="306">
        <f>ROUNDDOWN('7990NTP-P'!H13-('7990NTP-P'!H13*0.35),2)</f>
        <v>0</v>
      </c>
      <c r="F20" s="71">
        <f>'7990NTP-P'!D13</f>
        <v>0</v>
      </c>
      <c r="G20" s="306">
        <f>ROUNDDOWN('7990NTP-P'!I13-('7990NTP-P'!I13*0.35),2)</f>
        <v>0</v>
      </c>
      <c r="H20" s="71">
        <f>'7990NTP-P'!E13</f>
        <v>0</v>
      </c>
      <c r="I20" s="229"/>
      <c r="J20" s="230"/>
      <c r="K20" s="227"/>
      <c r="L20" s="227"/>
      <c r="M20" s="227"/>
    </row>
    <row r="21" spans="1:13" ht="16.5" x14ac:dyDescent="0.3">
      <c r="A21" s="43" t="s">
        <v>64</v>
      </c>
      <c r="B21" s="369" t="s">
        <v>157</v>
      </c>
      <c r="C21" s="308">
        <f>ROUNDUP('7990NTP-P'!G13*0.35,2)</f>
        <v>0</v>
      </c>
      <c r="D21" s="74"/>
      <c r="E21" s="306">
        <f>ROUNDUP('7990NTP-P'!H13*0.35,2)</f>
        <v>0</v>
      </c>
      <c r="F21" s="74"/>
      <c r="G21" s="306">
        <f>ROUNDUP('7990NTP-P'!I13*0.35,2)</f>
        <v>0</v>
      </c>
      <c r="H21" s="74"/>
      <c r="I21" s="229"/>
      <c r="J21" s="230"/>
      <c r="K21" s="227"/>
      <c r="L21" s="227"/>
      <c r="M21" s="227"/>
    </row>
    <row r="22" spans="1:13" x14ac:dyDescent="0.2">
      <c r="A22" s="40"/>
      <c r="B22" s="197"/>
      <c r="C22" s="307"/>
      <c r="D22" s="70"/>
      <c r="E22" s="307"/>
      <c r="F22" s="70"/>
      <c r="G22" s="307"/>
      <c r="H22" s="70"/>
      <c r="I22" s="229"/>
      <c r="J22" s="230"/>
      <c r="K22" s="227"/>
      <c r="L22" s="227"/>
      <c r="M22" s="227"/>
    </row>
    <row r="23" spans="1:13" ht="14.25" x14ac:dyDescent="0.2">
      <c r="A23" s="43" t="s">
        <v>65</v>
      </c>
      <c r="B23" s="370" t="s">
        <v>107</v>
      </c>
      <c r="C23" s="306">
        <f>ROUNDDOWN('7990NTP-P'!G14-('7990NTP-P'!G14*0.35),2)</f>
        <v>0</v>
      </c>
      <c r="D23" s="71">
        <f>'7990NTP-P'!C14</f>
        <v>0</v>
      </c>
      <c r="E23" s="306">
        <f>ROUNDDOWN('7990NTP-P'!H14-('7990NTP-P'!H14*0.35),2)</f>
        <v>0</v>
      </c>
      <c r="F23" s="71">
        <f>'7990NTP-P'!D14</f>
        <v>0</v>
      </c>
      <c r="G23" s="306">
        <f>ROUNDDOWN('7990NTP-P'!I14-('7990NTP-P'!I14*0.35),2)</f>
        <v>0</v>
      </c>
      <c r="H23" s="71">
        <f>'7990NTP-P'!E14</f>
        <v>0</v>
      </c>
      <c r="I23" s="229"/>
      <c r="J23" s="230"/>
      <c r="K23" s="227"/>
      <c r="L23" s="227"/>
      <c r="M23" s="227"/>
    </row>
    <row r="24" spans="1:13" ht="16.5" x14ac:dyDescent="0.3">
      <c r="A24" s="43" t="s">
        <v>66</v>
      </c>
      <c r="B24" s="369" t="s">
        <v>168</v>
      </c>
      <c r="C24" s="308">
        <f>ROUNDUP('7990NTP-P'!G14*0.35,2)</f>
        <v>0</v>
      </c>
      <c r="D24" s="74"/>
      <c r="E24" s="306">
        <f>ROUNDUP('7990NTP-P'!H14*0.35,2)</f>
        <v>0</v>
      </c>
      <c r="F24" s="74"/>
      <c r="G24" s="306">
        <f>ROUNDUP('7990NTP-P'!I14*0.35,2)</f>
        <v>0</v>
      </c>
      <c r="H24" s="74"/>
      <c r="I24" s="229"/>
      <c r="J24" s="230"/>
      <c r="K24" s="227"/>
      <c r="L24" s="227"/>
      <c r="M24" s="227"/>
    </row>
    <row r="25" spans="1:13" x14ac:dyDescent="0.2">
      <c r="A25" s="46"/>
      <c r="B25" s="197"/>
      <c r="C25" s="307"/>
      <c r="D25" s="70"/>
      <c r="E25" s="307"/>
      <c r="F25" s="70"/>
      <c r="G25" s="307"/>
      <c r="H25" s="70"/>
      <c r="I25" s="229"/>
      <c r="J25" s="230"/>
      <c r="K25" s="227"/>
      <c r="L25" s="227"/>
      <c r="M25" s="227"/>
    </row>
    <row r="26" spans="1:13" ht="14.25" x14ac:dyDescent="0.2">
      <c r="A26" s="43" t="s">
        <v>67</v>
      </c>
      <c r="B26" s="368" t="s">
        <v>134</v>
      </c>
      <c r="C26" s="306">
        <f>ROUNDDOWN('7990NTP-P'!G16-('7990NTP-P'!G16*0.5),2)</f>
        <v>0</v>
      </c>
      <c r="D26" s="71">
        <f>'7990NTP-P'!C16</f>
        <v>0</v>
      </c>
      <c r="E26" s="306">
        <f>ROUNDDOWN('7990NTP-P'!H16-('7990NTP-P'!H16*0.5),2)</f>
        <v>0</v>
      </c>
      <c r="F26" s="71">
        <f>'7990NTP-P'!D16</f>
        <v>0</v>
      </c>
      <c r="G26" s="306">
        <f>ROUNDDOWN('7990NTP-P'!I16-('7990NTP-P'!I16*0.5),2)</f>
        <v>0</v>
      </c>
      <c r="H26" s="71">
        <f>'7990NTP-P'!E16</f>
        <v>0</v>
      </c>
      <c r="I26" s="229"/>
      <c r="J26" s="230"/>
      <c r="K26" s="227"/>
      <c r="L26" s="227"/>
      <c r="M26" s="227"/>
    </row>
    <row r="27" spans="1:13" ht="14.25" x14ac:dyDescent="0.2">
      <c r="A27" s="43" t="s">
        <v>68</v>
      </c>
      <c r="B27" s="369" t="s">
        <v>158</v>
      </c>
      <c r="C27" s="308">
        <f>ROUNDUP('7990NTP-P'!G16*0.5,2)</f>
        <v>0</v>
      </c>
      <c r="D27" s="72"/>
      <c r="E27" s="306">
        <f>ROUNDUP('7990NTP-P'!H16*0.5,2)</f>
        <v>0</v>
      </c>
      <c r="F27" s="72"/>
      <c r="G27" s="306">
        <f>ROUNDUP('7990NTP-P'!I16*0.5,2)</f>
        <v>0</v>
      </c>
      <c r="H27" s="72"/>
      <c r="I27" s="229"/>
      <c r="J27" s="230"/>
      <c r="K27" s="227"/>
      <c r="L27" s="227"/>
      <c r="M27" s="227"/>
    </row>
    <row r="28" spans="1:13" x14ac:dyDescent="0.2">
      <c r="A28" s="40"/>
      <c r="B28" s="197"/>
      <c r="C28" s="307"/>
      <c r="D28" s="70"/>
      <c r="E28" s="307"/>
      <c r="F28" s="70"/>
      <c r="G28" s="307"/>
      <c r="H28" s="70"/>
      <c r="I28" s="229"/>
      <c r="J28" s="230"/>
      <c r="K28" s="227"/>
      <c r="L28" s="227"/>
      <c r="M28" s="227"/>
    </row>
    <row r="29" spans="1:13" ht="14.25" x14ac:dyDescent="0.2">
      <c r="A29" s="43" t="s">
        <v>69</v>
      </c>
      <c r="B29" s="368" t="s">
        <v>129</v>
      </c>
      <c r="C29" s="373">
        <f>ROUNDDOWN('7990NTP-P'!G17-('7990NTP-P'!G17*0.5),2)</f>
        <v>0</v>
      </c>
      <c r="D29" s="71">
        <f>'7990NTP-P'!C17</f>
        <v>0</v>
      </c>
      <c r="E29" s="306">
        <f>ROUNDDOWN('7990NTP-P'!H17-('7990NTP-P'!H17*0.5),2)</f>
        <v>0</v>
      </c>
      <c r="F29" s="71">
        <f>'7990NTP-P'!D17</f>
        <v>0</v>
      </c>
      <c r="G29" s="306">
        <f>ROUNDDOWN('7990NTP-P'!I17-('7990NTP-P'!I17*0.5),2)</f>
        <v>0</v>
      </c>
      <c r="H29" s="71">
        <f>'7990NTP-P'!E17</f>
        <v>0</v>
      </c>
      <c r="I29" s="229"/>
      <c r="J29" s="230"/>
      <c r="K29" s="227"/>
      <c r="L29" s="227"/>
      <c r="M29" s="227"/>
    </row>
    <row r="30" spans="1:13" ht="16.5" x14ac:dyDescent="0.3">
      <c r="A30" s="43" t="s">
        <v>70</v>
      </c>
      <c r="B30" s="369" t="s">
        <v>159</v>
      </c>
      <c r="C30" s="306">
        <f>ROUNDUP('7990NTP-P'!G17*0.5,2)</f>
        <v>0</v>
      </c>
      <c r="D30" s="74"/>
      <c r="E30" s="306">
        <f>ROUNDUP('7990NTP-P'!H17*0.5,2)</f>
        <v>0</v>
      </c>
      <c r="F30" s="74"/>
      <c r="G30" s="306">
        <f>ROUNDUP('7990NTP-P'!I17*0.5,2)</f>
        <v>0</v>
      </c>
      <c r="H30" s="74"/>
      <c r="I30" s="229"/>
      <c r="J30" s="230"/>
      <c r="K30" s="227"/>
      <c r="L30" s="227"/>
      <c r="M30" s="227"/>
    </row>
    <row r="31" spans="1:13" x14ac:dyDescent="0.2">
      <c r="A31" s="40"/>
      <c r="B31" s="197"/>
      <c r="C31" s="307"/>
      <c r="D31" s="70"/>
      <c r="E31" s="307"/>
      <c r="F31" s="59"/>
      <c r="G31" s="307"/>
      <c r="H31" s="70"/>
      <c r="I31" s="229"/>
      <c r="J31" s="230"/>
      <c r="K31" s="227"/>
      <c r="L31" s="227"/>
      <c r="M31" s="227"/>
    </row>
    <row r="32" spans="1:13" s="186" customFormat="1" ht="39.75" customHeight="1" x14ac:dyDescent="0.2">
      <c r="A32" s="187" t="s">
        <v>264</v>
      </c>
      <c r="B32" s="203" t="s">
        <v>261</v>
      </c>
      <c r="C32" s="352">
        <f>ROUNDDOWN('7990NTP-P'!G18*0.5,2)</f>
        <v>0</v>
      </c>
      <c r="D32" s="353">
        <f>'7990NTP-P'!C18</f>
        <v>0</v>
      </c>
      <c r="E32" s="354">
        <f>ROUNDDOWN('7990NTP-P'!H18*0.5,2)</f>
        <v>0</v>
      </c>
      <c r="F32" s="353">
        <f>'7990NTP-P'!D18</f>
        <v>0</v>
      </c>
      <c r="G32" s="354">
        <f>ROUNDDOWN('7990NTP-P'!I18*0.5,2)</f>
        <v>0</v>
      </c>
      <c r="H32" s="353">
        <f>'7990NTP-P'!E18</f>
        <v>0</v>
      </c>
      <c r="I32" s="349"/>
      <c r="J32" s="363"/>
      <c r="K32" s="364"/>
      <c r="L32" s="364"/>
      <c r="M32" s="364"/>
    </row>
    <row r="33" spans="1:13" s="186" customFormat="1" ht="42.75" customHeight="1" x14ac:dyDescent="0.3">
      <c r="A33" s="187" t="s">
        <v>265</v>
      </c>
      <c r="B33" s="367" t="s">
        <v>262</v>
      </c>
      <c r="C33" s="306">
        <f>ROUNDUP('7990NTP-P'!G18*0.5,2)</f>
        <v>0</v>
      </c>
      <c r="D33" s="244"/>
      <c r="E33" s="306">
        <f>ROUNDUP('7990NTP-P'!H18*0.5,2)</f>
        <v>0</v>
      </c>
      <c r="F33" s="74"/>
      <c r="G33" s="306">
        <f>ROUNDUP('7990NTP-P'!I18*0.5,2)</f>
        <v>0</v>
      </c>
      <c r="H33" s="74"/>
      <c r="I33" s="349"/>
      <c r="J33" s="363"/>
      <c r="K33" s="364"/>
      <c r="L33" s="364"/>
      <c r="M33" s="364"/>
    </row>
    <row r="34" spans="1:13" x14ac:dyDescent="0.2">
      <c r="A34" s="40"/>
      <c r="B34" s="197"/>
      <c r="C34" s="307"/>
      <c r="D34" s="70"/>
      <c r="E34" s="307"/>
      <c r="F34" s="59"/>
      <c r="G34" s="307"/>
      <c r="H34" s="70"/>
      <c r="I34" s="229"/>
      <c r="J34" s="230"/>
      <c r="K34" s="227"/>
      <c r="L34" s="227"/>
      <c r="M34" s="227"/>
    </row>
    <row r="35" spans="1:13" s="186" customFormat="1" ht="25.5" x14ac:dyDescent="0.2">
      <c r="A35" s="187" t="s">
        <v>271</v>
      </c>
      <c r="B35" s="203" t="s">
        <v>269</v>
      </c>
      <c r="C35" s="352">
        <f>ROUNDDOWN('7990NTP-P'!G19-('7990NTP-P'!G19*0.05),2)</f>
        <v>0</v>
      </c>
      <c r="D35" s="353">
        <f>'7990NTP-P'!C19</f>
        <v>0</v>
      </c>
      <c r="E35" s="354">
        <f>ROUNDDOWN('7990NTP-P'!H19-('7990NTP-P'!H19*0.05),2)</f>
        <v>0</v>
      </c>
      <c r="F35" s="353">
        <f>'7990NTP-P'!D19</f>
        <v>0</v>
      </c>
      <c r="G35" s="354">
        <f>ROUNDDOWN('7990NTP-P'!I19-('7990NTP-P'!I19*0.05),2)</f>
        <v>0</v>
      </c>
      <c r="H35" s="353">
        <f>'7990NTP-P'!E19</f>
        <v>0</v>
      </c>
      <c r="I35" s="349"/>
      <c r="J35" s="363"/>
      <c r="K35" s="364"/>
      <c r="L35" s="364"/>
      <c r="M35" s="364"/>
    </row>
    <row r="36" spans="1:13" s="186" customFormat="1" ht="28.5" customHeight="1" x14ac:dyDescent="0.3">
      <c r="A36" s="187" t="s">
        <v>272</v>
      </c>
      <c r="B36" s="367" t="s">
        <v>270</v>
      </c>
      <c r="C36" s="306">
        <f>ROUNDUP('7990NTP-P'!G19*0.05,2)</f>
        <v>0</v>
      </c>
      <c r="D36" s="244"/>
      <c r="E36" s="306">
        <f>ROUNDUP('7990NTP-P'!H19*0.05,2)</f>
        <v>0</v>
      </c>
      <c r="F36" s="74"/>
      <c r="G36" s="306">
        <f>ROUNDUP('7990NTP-P'!I19*0.05,2)</f>
        <v>0</v>
      </c>
      <c r="H36" s="74"/>
      <c r="I36" s="349"/>
      <c r="J36" s="363"/>
      <c r="K36" s="364"/>
      <c r="L36" s="364"/>
      <c r="M36" s="364"/>
    </row>
    <row r="37" spans="1:13" x14ac:dyDescent="0.2">
      <c r="A37" s="40"/>
      <c r="B37" s="197"/>
      <c r="C37" s="307"/>
      <c r="D37" s="70"/>
      <c r="E37" s="307"/>
      <c r="F37" s="59"/>
      <c r="G37" s="307"/>
      <c r="H37" s="70"/>
      <c r="I37" s="229"/>
      <c r="J37" s="230"/>
      <c r="K37" s="227"/>
      <c r="L37" s="227"/>
      <c r="M37" s="227"/>
    </row>
    <row r="38" spans="1:13" ht="14.25" x14ac:dyDescent="0.2">
      <c r="A38" s="43" t="s">
        <v>71</v>
      </c>
      <c r="B38" s="368" t="s">
        <v>130</v>
      </c>
      <c r="C38" s="306">
        <f>ROUNDDOWN('7990NTP-P'!G20-('7990NTP-P'!G20*0.35),2)</f>
        <v>0</v>
      </c>
      <c r="D38" s="71">
        <f>'7990NTP-P'!C20</f>
        <v>0</v>
      </c>
      <c r="E38" s="306">
        <f>ROUNDDOWN('7990NTP-P'!H20-('7990NTP-P'!H20*0.35),2)</f>
        <v>0</v>
      </c>
      <c r="F38" s="71">
        <f>'7990NTP-P'!D20</f>
        <v>0</v>
      </c>
      <c r="G38" s="306">
        <f>ROUNDDOWN('7990NTP-P'!I20-('7990NTP-P'!I20*0.35),2)</f>
        <v>0</v>
      </c>
      <c r="H38" s="71">
        <f>'7990NTP-P'!E20</f>
        <v>0</v>
      </c>
      <c r="I38" s="229"/>
    </row>
    <row r="39" spans="1:13" ht="16.5" x14ac:dyDescent="0.3">
      <c r="A39" s="43" t="s">
        <v>72</v>
      </c>
      <c r="B39" s="369" t="s">
        <v>160</v>
      </c>
      <c r="C39" s="308">
        <f>ROUNDUP('7990NTP-P'!G20*0.35,2)</f>
        <v>0</v>
      </c>
      <c r="D39" s="74"/>
      <c r="E39" s="306">
        <f>ROUNDUP('7990NTP-P'!H20*0.35,2)</f>
        <v>0</v>
      </c>
      <c r="F39" s="74"/>
      <c r="G39" s="306">
        <f>ROUNDUP('7990NTP-P'!I20*0.35,2)</f>
        <v>0</v>
      </c>
      <c r="H39" s="74"/>
      <c r="I39" s="229"/>
    </row>
    <row r="40" spans="1:13" x14ac:dyDescent="0.2">
      <c r="A40" s="40"/>
      <c r="B40" s="200"/>
      <c r="C40" s="307"/>
      <c r="D40" s="70"/>
      <c r="E40" s="318"/>
      <c r="F40" s="70"/>
      <c r="G40" s="318"/>
      <c r="H40" s="70"/>
      <c r="I40" s="229"/>
    </row>
    <row r="41" spans="1:13" ht="14.25" x14ac:dyDescent="0.2">
      <c r="A41" s="43" t="s">
        <v>73</v>
      </c>
      <c r="B41" s="371" t="s">
        <v>131</v>
      </c>
      <c r="C41" s="306">
        <f>ROUNDDOWN('7990NTP-P'!G21*0.5,2)</f>
        <v>0</v>
      </c>
      <c r="D41" s="71">
        <f>'7990NTP-P'!C21</f>
        <v>0</v>
      </c>
      <c r="E41" s="306">
        <f>ROUNDDOWN('7990NTP-P'!H21*0.5,2)</f>
        <v>0</v>
      </c>
      <c r="F41" s="71">
        <f>'7990NTP-P'!D21</f>
        <v>0</v>
      </c>
      <c r="G41" s="306">
        <f>ROUNDDOWN('7990NTP-P'!I21*0.5,2)</f>
        <v>0</v>
      </c>
      <c r="H41" s="71">
        <f>'7990NTP-P'!E21</f>
        <v>0</v>
      </c>
      <c r="I41" s="229"/>
    </row>
    <row r="42" spans="1:13" ht="16.5" x14ac:dyDescent="0.3">
      <c r="A42" s="43" t="s">
        <v>74</v>
      </c>
      <c r="B42" s="372" t="s">
        <v>161</v>
      </c>
      <c r="C42" s="308">
        <f>ROUNDUP('7990NTP-P'!G21*0.5,2)</f>
        <v>0</v>
      </c>
      <c r="D42" s="74"/>
      <c r="E42" s="306">
        <f>ROUNDUP('7990NTP-P'!H21*0.5,2)</f>
        <v>0</v>
      </c>
      <c r="F42" s="74"/>
      <c r="G42" s="306">
        <f>ROUNDUP('7990NTP-P'!I21*0.5,2)</f>
        <v>0</v>
      </c>
      <c r="H42" s="74"/>
      <c r="I42" s="229"/>
    </row>
    <row r="43" spans="1:13" x14ac:dyDescent="0.2">
      <c r="A43" s="40"/>
      <c r="B43" s="201"/>
      <c r="C43" s="307"/>
      <c r="D43" s="70"/>
      <c r="E43" s="318"/>
      <c r="F43" s="70"/>
      <c r="G43" s="318"/>
      <c r="H43" s="70"/>
      <c r="I43" s="229"/>
    </row>
    <row r="44" spans="1:13" ht="14.25" x14ac:dyDescent="0.2">
      <c r="A44" s="43" t="s">
        <v>75</v>
      </c>
      <c r="B44" s="374" t="s">
        <v>162</v>
      </c>
      <c r="C44" s="306">
        <f>ROUNDDOWN('7990NTP-P'!G22-('7990NTP-P'!G22*0.5),2)</f>
        <v>0</v>
      </c>
      <c r="D44" s="71">
        <f>'7990NTP-P'!C22</f>
        <v>0</v>
      </c>
      <c r="E44" s="306">
        <f>ROUNDDOWN('7990NTP-P'!H22-('7990NTP-P'!H22*0.5),2)</f>
        <v>0</v>
      </c>
      <c r="F44" s="71">
        <f>'7990NTP-P'!D22</f>
        <v>0</v>
      </c>
      <c r="G44" s="306">
        <f>ROUNDDOWN('7990NTP-P'!I22-('7990NTP-P'!I22*0.5),2)</f>
        <v>0</v>
      </c>
      <c r="H44" s="71">
        <f>'7990NTP-P'!E22</f>
        <v>0</v>
      </c>
      <c r="I44" s="229"/>
    </row>
    <row r="45" spans="1:13" ht="16.5" x14ac:dyDescent="0.3">
      <c r="A45" s="43" t="s">
        <v>76</v>
      </c>
      <c r="B45" s="372" t="s">
        <v>163</v>
      </c>
      <c r="C45" s="308">
        <f>ROUNDUP('7990NTP-P'!G22*0.5,2)</f>
        <v>0</v>
      </c>
      <c r="D45" s="74"/>
      <c r="E45" s="306">
        <f>ROUNDUP('7990NTP-P'!H22*0.5,2)</f>
        <v>0</v>
      </c>
      <c r="F45" s="74"/>
      <c r="G45" s="306">
        <f>ROUNDUP('7990NTP-P'!I22*0.5,2)</f>
        <v>0</v>
      </c>
      <c r="H45" s="74"/>
      <c r="I45" s="229"/>
    </row>
    <row r="46" spans="1:13" x14ac:dyDescent="0.2">
      <c r="A46" s="40"/>
      <c r="B46" s="202"/>
      <c r="C46" s="309"/>
      <c r="D46" s="73"/>
      <c r="E46" s="309"/>
      <c r="F46" s="73"/>
      <c r="G46" s="309"/>
      <c r="H46" s="73"/>
      <c r="I46" s="229"/>
    </row>
    <row r="47" spans="1:13" ht="14.25" x14ac:dyDescent="0.2">
      <c r="A47" s="43" t="s">
        <v>77</v>
      </c>
      <c r="B47" s="374" t="s">
        <v>164</v>
      </c>
      <c r="C47" s="306">
        <f>ROUNDDOWN('7990NTP-P'!G23-('7990NTP-P'!G23*0.35),2)</f>
        <v>0</v>
      </c>
      <c r="D47" s="71">
        <f>'7990NTP-P'!C23</f>
        <v>0</v>
      </c>
      <c r="E47" s="306">
        <f>ROUNDDOWN('7990NTP-P'!H23-('7990NTP-P'!H23*0.35),2)</f>
        <v>0</v>
      </c>
      <c r="F47" s="71">
        <f>'7990NTP-P'!D23</f>
        <v>0</v>
      </c>
      <c r="G47" s="306">
        <f>ROUNDDOWN('7990NTP-P'!I23-('7990NTP-P'!I23*0.35),2)</f>
        <v>0</v>
      </c>
      <c r="H47" s="71">
        <f>'7990NTP-P'!E23</f>
        <v>0</v>
      </c>
      <c r="I47" s="229"/>
    </row>
    <row r="48" spans="1:13" ht="16.5" x14ac:dyDescent="0.3">
      <c r="A48" s="43" t="s">
        <v>78</v>
      </c>
      <c r="B48" s="374" t="s">
        <v>165</v>
      </c>
      <c r="C48" s="306">
        <f>ROUNDUP('7990NTP-P'!G23*0.35,2)</f>
        <v>0</v>
      </c>
      <c r="D48" s="74"/>
      <c r="E48" s="306">
        <f>ROUNDUP('7990NTP-P'!H23*0.35,2)</f>
        <v>0</v>
      </c>
      <c r="F48" s="74"/>
      <c r="G48" s="306">
        <f>ROUNDUP('7990NTP-P'!I23*0.35,2)</f>
        <v>0</v>
      </c>
      <c r="H48" s="74"/>
      <c r="I48" s="229"/>
    </row>
    <row r="49" spans="1:268" x14ac:dyDescent="0.2">
      <c r="A49" s="40"/>
      <c r="B49" s="202"/>
      <c r="C49" s="309"/>
      <c r="D49" s="73"/>
      <c r="E49" s="309"/>
      <c r="F49" s="73"/>
      <c r="G49" s="309"/>
      <c r="H49" s="73"/>
      <c r="I49" s="229"/>
      <c r="J49" s="228"/>
      <c r="K49" s="228"/>
      <c r="L49" s="228"/>
      <c r="M49" s="228"/>
      <c r="N49" s="228"/>
      <c r="O49" s="228"/>
      <c r="P49" s="228"/>
      <c r="Q49" s="228"/>
      <c r="R49" s="228"/>
    </row>
    <row r="50" spans="1:268" ht="14.25" x14ac:dyDescent="0.2">
      <c r="A50" s="43" t="s">
        <v>79</v>
      </c>
      <c r="B50" s="371" t="s">
        <v>166</v>
      </c>
      <c r="C50" s="306">
        <f>ROUNDDOWN('7990NTP-P'!G24-('7990NTP-P'!G24*0.35),2)</f>
        <v>0</v>
      </c>
      <c r="D50" s="71">
        <f>'7990NTP-P'!C24</f>
        <v>0</v>
      </c>
      <c r="E50" s="306">
        <f>ROUNDDOWN('7990NTP-P'!H24-('7990NTP-P'!H24*0.35),2)</f>
        <v>0</v>
      </c>
      <c r="F50" s="71">
        <f>'7990NTP-P'!D24</f>
        <v>0</v>
      </c>
      <c r="G50" s="306">
        <f>ROUNDDOWN('7990NTP-P'!I24-('7990NTP-P'!I24*0.35),2)</f>
        <v>0</v>
      </c>
      <c r="H50" s="71">
        <f>'7990NTP-P'!E24</f>
        <v>0</v>
      </c>
      <c r="I50" s="232"/>
      <c r="J50" s="228"/>
      <c r="K50" s="228"/>
      <c r="L50" s="228"/>
      <c r="M50" s="228"/>
      <c r="N50" s="228"/>
      <c r="O50" s="228"/>
      <c r="P50" s="228"/>
      <c r="Q50" s="228"/>
      <c r="R50" s="228"/>
    </row>
    <row r="51" spans="1:268" ht="16.5" x14ac:dyDescent="0.3">
      <c r="A51" s="43" t="s">
        <v>80</v>
      </c>
      <c r="B51" s="372" t="s">
        <v>167</v>
      </c>
      <c r="C51" s="308">
        <f>ROUNDUP('7990NTP-P'!G24*0.35,2)</f>
        <v>0</v>
      </c>
      <c r="D51" s="74"/>
      <c r="E51" s="306">
        <f>ROUNDUP('7990NTP-P'!H24*0.35,2)</f>
        <v>0</v>
      </c>
      <c r="F51" s="74"/>
      <c r="G51" s="306">
        <f>ROUNDUP('7990NTP-P'!I24*0.35,2)</f>
        <v>0</v>
      </c>
      <c r="H51" s="74"/>
      <c r="I51" s="229"/>
      <c r="J51" s="228"/>
      <c r="K51" s="228"/>
      <c r="L51" s="228"/>
      <c r="M51" s="228"/>
      <c r="N51" s="228"/>
      <c r="O51" s="228"/>
      <c r="P51" s="228"/>
      <c r="Q51" s="228"/>
      <c r="R51" s="228"/>
    </row>
    <row r="52" spans="1:268" x14ac:dyDescent="0.2">
      <c r="A52" s="40"/>
      <c r="B52" s="201"/>
      <c r="C52" s="307"/>
      <c r="D52" s="70"/>
      <c r="E52" s="307"/>
      <c r="F52" s="70"/>
      <c r="G52" s="307"/>
      <c r="H52" s="70"/>
      <c r="I52" s="229"/>
      <c r="J52" s="228"/>
      <c r="K52" s="228"/>
      <c r="L52" s="228"/>
      <c r="M52" s="228"/>
      <c r="N52" s="228"/>
      <c r="O52" s="228"/>
      <c r="P52" s="228"/>
      <c r="Q52" s="228"/>
      <c r="R52" s="228"/>
    </row>
    <row r="53" spans="1:268" s="186" customFormat="1" ht="14.25" x14ac:dyDescent="0.2">
      <c r="A53" s="187" t="s">
        <v>179</v>
      </c>
      <c r="B53" s="199" t="s">
        <v>193</v>
      </c>
      <c r="C53" s="306">
        <f>ROUNDDOWN('7990NTP-P'!$G$25-('7990NTP-P'!$G$25*0.12),2)</f>
        <v>0</v>
      </c>
      <c r="D53" s="71">
        <f>'7990NTP-P'!C25</f>
        <v>0</v>
      </c>
      <c r="E53" s="306">
        <f>ROUNDDOWN('7990NTP-P'!$H$25-('7990NTP-P'!$H$25*0.12),2)</f>
        <v>0</v>
      </c>
      <c r="F53" s="71">
        <f>'7990NTP-P'!D25</f>
        <v>0</v>
      </c>
      <c r="G53" s="306">
        <f>ROUNDDOWN('7990NTP-P'!$I$25-('7990NTP-P'!$I$25*0.12),2)</f>
        <v>0</v>
      </c>
      <c r="H53" s="71">
        <f>'7990NTP-P'!E25</f>
        <v>0</v>
      </c>
      <c r="I53" s="229"/>
      <c r="J53" s="228"/>
      <c r="K53" s="228"/>
      <c r="L53" s="228"/>
      <c r="M53" s="228"/>
      <c r="N53" s="228"/>
      <c r="O53" s="228"/>
      <c r="P53" s="228"/>
      <c r="Q53" s="228"/>
      <c r="R53" s="228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  <c r="BX53" s="226"/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  <c r="CR53" s="226"/>
      <c r="CS53" s="226"/>
      <c r="CT53" s="226"/>
      <c r="CU53" s="226"/>
      <c r="CV53" s="226"/>
      <c r="CW53" s="226"/>
      <c r="CX53" s="226"/>
      <c r="CY53" s="226"/>
      <c r="CZ53" s="226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6"/>
      <c r="DV53" s="226"/>
      <c r="DW53" s="226"/>
      <c r="DX53" s="226"/>
      <c r="DY53" s="226"/>
      <c r="DZ53" s="226"/>
      <c r="EA53" s="226"/>
      <c r="EB53" s="226"/>
      <c r="EC53" s="226"/>
      <c r="ED53" s="226"/>
      <c r="EE53" s="226"/>
      <c r="EF53" s="226"/>
      <c r="EG53" s="226"/>
      <c r="EH53" s="226"/>
      <c r="EI53" s="226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26"/>
      <c r="FC53" s="226"/>
      <c r="FD53" s="226"/>
      <c r="FE53" s="226"/>
      <c r="FF53" s="226"/>
      <c r="FG53" s="226"/>
      <c r="FH53" s="226"/>
      <c r="FI53" s="226"/>
      <c r="FJ53" s="226"/>
      <c r="FK53" s="226"/>
      <c r="FL53" s="226"/>
      <c r="FM53" s="226"/>
      <c r="FN53" s="226"/>
      <c r="FO53" s="226"/>
      <c r="FP53" s="226"/>
      <c r="FQ53" s="226"/>
      <c r="FR53" s="226"/>
      <c r="FS53" s="226"/>
      <c r="FT53" s="226"/>
      <c r="FU53" s="226"/>
      <c r="FV53" s="226"/>
      <c r="FW53" s="226"/>
      <c r="FX53" s="226"/>
      <c r="FY53" s="226"/>
      <c r="FZ53" s="226"/>
      <c r="GA53" s="226"/>
      <c r="GB53" s="226"/>
      <c r="GC53" s="226"/>
      <c r="GD53" s="226"/>
      <c r="GE53" s="226"/>
      <c r="GF53" s="226"/>
      <c r="GG53" s="226"/>
      <c r="GH53" s="226"/>
      <c r="GI53" s="226"/>
      <c r="GJ53" s="226"/>
      <c r="GK53" s="226"/>
      <c r="GL53" s="226"/>
      <c r="GM53" s="226"/>
      <c r="GN53" s="226"/>
      <c r="GO53" s="226"/>
      <c r="GP53" s="226"/>
      <c r="GQ53" s="226"/>
      <c r="GR53" s="226"/>
      <c r="GS53" s="226"/>
      <c r="GT53" s="226"/>
      <c r="GU53" s="226"/>
      <c r="GV53" s="226"/>
      <c r="GW53" s="226"/>
      <c r="GX53" s="226"/>
      <c r="GY53" s="226"/>
      <c r="GZ53" s="226"/>
      <c r="HA53" s="226"/>
      <c r="HB53" s="226"/>
      <c r="HC53" s="226"/>
      <c r="HD53" s="226"/>
      <c r="HE53" s="226"/>
      <c r="HF53" s="226"/>
      <c r="HG53" s="226"/>
      <c r="HH53" s="226"/>
      <c r="HI53" s="226"/>
      <c r="HJ53" s="226"/>
      <c r="HK53" s="226"/>
      <c r="HL53" s="226"/>
      <c r="HM53" s="226"/>
      <c r="HN53" s="226"/>
      <c r="HO53" s="226"/>
      <c r="HP53" s="226"/>
      <c r="HQ53" s="226"/>
      <c r="HR53" s="226"/>
      <c r="HS53" s="226"/>
      <c r="HT53" s="226"/>
      <c r="HU53" s="226"/>
      <c r="HV53" s="226"/>
      <c r="HW53" s="226"/>
      <c r="HX53" s="226"/>
      <c r="HY53" s="226"/>
      <c r="HZ53" s="226"/>
      <c r="IA53" s="226"/>
      <c r="IB53" s="226"/>
      <c r="IC53" s="226"/>
      <c r="ID53" s="226"/>
      <c r="IE53" s="226"/>
      <c r="IF53" s="226"/>
      <c r="IG53" s="226"/>
      <c r="IH53" s="226"/>
      <c r="II53" s="226"/>
      <c r="IJ53" s="226"/>
      <c r="IK53" s="226"/>
      <c r="IL53" s="226"/>
      <c r="IM53" s="226"/>
      <c r="IN53" s="226"/>
      <c r="IO53" s="226"/>
      <c r="IP53" s="226"/>
      <c r="IQ53" s="226"/>
      <c r="IR53" s="226"/>
      <c r="IS53" s="226"/>
      <c r="IT53" s="226"/>
      <c r="IU53" s="226"/>
      <c r="IV53" s="226"/>
      <c r="IW53" s="226"/>
      <c r="IX53" s="226"/>
      <c r="IY53" s="226"/>
      <c r="IZ53" s="226"/>
      <c r="JA53" s="226"/>
      <c r="JB53" s="226"/>
      <c r="JC53" s="226"/>
      <c r="JD53" s="226"/>
      <c r="JE53" s="226"/>
      <c r="JF53" s="226"/>
      <c r="JG53" s="226"/>
      <c r="JH53" s="226"/>
    </row>
    <row r="54" spans="1:268" s="186" customFormat="1" ht="16.5" x14ac:dyDescent="0.3">
      <c r="A54" s="187" t="s">
        <v>175</v>
      </c>
      <c r="B54" s="199" t="s">
        <v>199</v>
      </c>
      <c r="C54" s="308">
        <f>ROUNDUP('7990NTP-P'!$G$25*0.12,2)</f>
        <v>0</v>
      </c>
      <c r="D54" s="74"/>
      <c r="E54" s="306">
        <f>ROUNDUP('7990NTP-P'!$H$25*0.12,2)</f>
        <v>0</v>
      </c>
      <c r="F54" s="74"/>
      <c r="G54" s="306">
        <f>ROUNDUP('7990NTP-P'!$I$25*0.12,2)</f>
        <v>0</v>
      </c>
      <c r="H54" s="74"/>
      <c r="I54" s="229"/>
      <c r="J54" s="228"/>
      <c r="K54" s="228"/>
      <c r="L54" s="228"/>
      <c r="M54" s="228"/>
      <c r="N54" s="228"/>
      <c r="O54" s="228"/>
      <c r="P54" s="228"/>
      <c r="Q54" s="228"/>
      <c r="R54" s="228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226"/>
      <c r="CN54" s="226"/>
      <c r="CO54" s="226"/>
      <c r="CP54" s="226"/>
      <c r="CQ54" s="226"/>
      <c r="CR54" s="226"/>
      <c r="CS54" s="226"/>
      <c r="CT54" s="226"/>
      <c r="CU54" s="226"/>
      <c r="CV54" s="226"/>
      <c r="CW54" s="226"/>
      <c r="CX54" s="226"/>
      <c r="CY54" s="226"/>
      <c r="CZ54" s="226"/>
      <c r="DA54" s="226"/>
      <c r="DB54" s="226"/>
      <c r="DC54" s="226"/>
      <c r="DD54" s="226"/>
      <c r="DE54" s="226"/>
      <c r="DF54" s="226"/>
      <c r="DG54" s="226"/>
      <c r="DH54" s="226"/>
      <c r="DI54" s="226"/>
      <c r="DJ54" s="226"/>
      <c r="DK54" s="226"/>
      <c r="DL54" s="226"/>
      <c r="DM54" s="226"/>
      <c r="DN54" s="226"/>
      <c r="DO54" s="226"/>
      <c r="DP54" s="226"/>
      <c r="DQ54" s="226"/>
      <c r="DR54" s="226"/>
      <c r="DS54" s="226"/>
      <c r="DT54" s="226"/>
      <c r="DU54" s="226"/>
      <c r="DV54" s="226"/>
      <c r="DW54" s="226"/>
      <c r="DX54" s="226"/>
      <c r="DY54" s="226"/>
      <c r="DZ54" s="226"/>
      <c r="EA54" s="226"/>
      <c r="EB54" s="226"/>
      <c r="EC54" s="226"/>
      <c r="ED54" s="226"/>
      <c r="EE54" s="226"/>
      <c r="EF54" s="226"/>
      <c r="EG54" s="226"/>
      <c r="EH54" s="226"/>
      <c r="EI54" s="226"/>
      <c r="EJ54" s="226"/>
      <c r="EK54" s="226"/>
      <c r="EL54" s="226"/>
      <c r="EM54" s="226"/>
      <c r="EN54" s="226"/>
      <c r="EO54" s="226"/>
      <c r="EP54" s="226"/>
      <c r="EQ54" s="226"/>
      <c r="ER54" s="226"/>
      <c r="ES54" s="226"/>
      <c r="ET54" s="226"/>
      <c r="EU54" s="226"/>
      <c r="EV54" s="226"/>
      <c r="EW54" s="226"/>
      <c r="EX54" s="226"/>
      <c r="EY54" s="226"/>
      <c r="EZ54" s="226"/>
      <c r="FA54" s="226"/>
      <c r="FB54" s="226"/>
      <c r="FC54" s="226"/>
      <c r="FD54" s="226"/>
      <c r="FE54" s="226"/>
      <c r="FF54" s="226"/>
      <c r="FG54" s="226"/>
      <c r="FH54" s="226"/>
      <c r="FI54" s="226"/>
      <c r="FJ54" s="226"/>
      <c r="FK54" s="226"/>
      <c r="FL54" s="226"/>
      <c r="FM54" s="226"/>
      <c r="FN54" s="226"/>
      <c r="FO54" s="226"/>
      <c r="FP54" s="226"/>
      <c r="FQ54" s="226"/>
      <c r="FR54" s="226"/>
      <c r="FS54" s="226"/>
      <c r="FT54" s="226"/>
      <c r="FU54" s="226"/>
      <c r="FV54" s="226"/>
      <c r="FW54" s="226"/>
      <c r="FX54" s="226"/>
      <c r="FY54" s="226"/>
      <c r="FZ54" s="226"/>
      <c r="GA54" s="226"/>
      <c r="GB54" s="226"/>
      <c r="GC54" s="226"/>
      <c r="GD54" s="226"/>
      <c r="GE54" s="226"/>
      <c r="GF54" s="226"/>
      <c r="GG54" s="226"/>
      <c r="GH54" s="226"/>
      <c r="GI54" s="226"/>
      <c r="GJ54" s="226"/>
      <c r="GK54" s="226"/>
      <c r="GL54" s="226"/>
      <c r="GM54" s="226"/>
      <c r="GN54" s="226"/>
      <c r="GO54" s="226"/>
      <c r="GP54" s="226"/>
      <c r="GQ54" s="226"/>
      <c r="GR54" s="226"/>
      <c r="GS54" s="226"/>
      <c r="GT54" s="226"/>
      <c r="GU54" s="226"/>
      <c r="GV54" s="226"/>
      <c r="GW54" s="226"/>
      <c r="GX54" s="226"/>
      <c r="GY54" s="226"/>
      <c r="GZ54" s="226"/>
      <c r="HA54" s="226"/>
      <c r="HB54" s="226"/>
      <c r="HC54" s="226"/>
      <c r="HD54" s="226"/>
      <c r="HE54" s="226"/>
      <c r="HF54" s="226"/>
      <c r="HG54" s="226"/>
      <c r="HH54" s="226"/>
      <c r="HI54" s="226"/>
      <c r="HJ54" s="226"/>
      <c r="HK54" s="226"/>
      <c r="HL54" s="226"/>
      <c r="HM54" s="226"/>
      <c r="HN54" s="226"/>
      <c r="HO54" s="226"/>
      <c r="HP54" s="226"/>
      <c r="HQ54" s="226"/>
      <c r="HR54" s="226"/>
      <c r="HS54" s="226"/>
      <c r="HT54" s="226"/>
      <c r="HU54" s="226"/>
      <c r="HV54" s="226"/>
      <c r="HW54" s="226"/>
      <c r="HX54" s="226"/>
      <c r="HY54" s="226"/>
      <c r="HZ54" s="226"/>
      <c r="IA54" s="226"/>
      <c r="IB54" s="226"/>
      <c r="IC54" s="226"/>
      <c r="ID54" s="226"/>
      <c r="IE54" s="226"/>
      <c r="IF54" s="226"/>
      <c r="IG54" s="226"/>
      <c r="IH54" s="226"/>
      <c r="II54" s="226"/>
      <c r="IJ54" s="226"/>
      <c r="IK54" s="226"/>
      <c r="IL54" s="226"/>
      <c r="IM54" s="226"/>
      <c r="IN54" s="226"/>
      <c r="IO54" s="226"/>
      <c r="IP54" s="226"/>
      <c r="IQ54" s="226"/>
      <c r="IR54" s="226"/>
      <c r="IS54" s="226"/>
      <c r="IT54" s="226"/>
      <c r="IU54" s="226"/>
      <c r="IV54" s="226"/>
      <c r="IW54" s="226"/>
      <c r="IX54" s="226"/>
      <c r="IY54" s="226"/>
      <c r="IZ54" s="226"/>
      <c r="JA54" s="226"/>
      <c r="JB54" s="226"/>
      <c r="JC54" s="226"/>
      <c r="JD54" s="226"/>
      <c r="JE54" s="226"/>
      <c r="JF54" s="226"/>
      <c r="JG54" s="226"/>
      <c r="JH54" s="226"/>
    </row>
    <row r="55" spans="1:268" s="186" customFormat="1" x14ac:dyDescent="0.2">
      <c r="A55" s="201"/>
      <c r="B55" s="201"/>
      <c r="C55" s="307"/>
      <c r="D55" s="70"/>
      <c r="E55" s="307"/>
      <c r="F55" s="70"/>
      <c r="G55" s="307"/>
      <c r="H55" s="70"/>
      <c r="I55" s="229"/>
      <c r="J55" s="228"/>
      <c r="K55" s="228"/>
      <c r="L55" s="228"/>
      <c r="M55" s="228"/>
      <c r="N55" s="228"/>
      <c r="O55" s="228"/>
      <c r="P55" s="228"/>
      <c r="Q55" s="228"/>
      <c r="R55" s="228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  <c r="BX55" s="226"/>
      <c r="BY55" s="226"/>
      <c r="BZ55" s="226"/>
      <c r="CA55" s="226"/>
      <c r="CB55" s="226"/>
      <c r="CC55" s="226"/>
      <c r="CD55" s="226"/>
      <c r="CE55" s="226"/>
      <c r="CF55" s="226"/>
      <c r="CG55" s="226"/>
      <c r="CH55" s="226"/>
      <c r="CI55" s="226"/>
      <c r="CJ55" s="226"/>
      <c r="CK55" s="226"/>
      <c r="CL55" s="226"/>
      <c r="CM55" s="226"/>
      <c r="CN55" s="226"/>
      <c r="CO55" s="226"/>
      <c r="CP55" s="226"/>
      <c r="CQ55" s="226"/>
      <c r="CR55" s="226"/>
      <c r="CS55" s="226"/>
      <c r="CT55" s="226"/>
      <c r="CU55" s="226"/>
      <c r="CV55" s="226"/>
      <c r="CW55" s="226"/>
      <c r="CX55" s="226"/>
      <c r="CY55" s="226"/>
      <c r="CZ55" s="226"/>
      <c r="DA55" s="226"/>
      <c r="DB55" s="226"/>
      <c r="DC55" s="226"/>
      <c r="DD55" s="226"/>
      <c r="DE55" s="226"/>
      <c r="DF55" s="226"/>
      <c r="DG55" s="226"/>
      <c r="DH55" s="226"/>
      <c r="DI55" s="226"/>
      <c r="DJ55" s="226"/>
      <c r="DK55" s="226"/>
      <c r="DL55" s="226"/>
      <c r="DM55" s="226"/>
      <c r="DN55" s="226"/>
      <c r="DO55" s="226"/>
      <c r="DP55" s="226"/>
      <c r="DQ55" s="226"/>
      <c r="DR55" s="226"/>
      <c r="DS55" s="226"/>
      <c r="DT55" s="226"/>
      <c r="DU55" s="226"/>
      <c r="DV55" s="226"/>
      <c r="DW55" s="226"/>
      <c r="DX55" s="226"/>
      <c r="DY55" s="226"/>
      <c r="DZ55" s="226"/>
      <c r="EA55" s="226"/>
      <c r="EB55" s="226"/>
      <c r="EC55" s="226"/>
      <c r="ED55" s="226"/>
      <c r="EE55" s="226"/>
      <c r="EF55" s="226"/>
      <c r="EG55" s="226"/>
      <c r="EH55" s="226"/>
      <c r="EI55" s="226"/>
      <c r="EJ55" s="226"/>
      <c r="EK55" s="226"/>
      <c r="EL55" s="226"/>
      <c r="EM55" s="226"/>
      <c r="EN55" s="226"/>
      <c r="EO55" s="226"/>
      <c r="EP55" s="226"/>
      <c r="EQ55" s="226"/>
      <c r="ER55" s="226"/>
      <c r="ES55" s="226"/>
      <c r="ET55" s="226"/>
      <c r="EU55" s="226"/>
      <c r="EV55" s="226"/>
      <c r="EW55" s="226"/>
      <c r="EX55" s="226"/>
      <c r="EY55" s="226"/>
      <c r="EZ55" s="226"/>
      <c r="FA55" s="226"/>
      <c r="FB55" s="226"/>
      <c r="FC55" s="226"/>
      <c r="FD55" s="226"/>
      <c r="FE55" s="226"/>
      <c r="FF55" s="226"/>
      <c r="FG55" s="226"/>
      <c r="FH55" s="226"/>
      <c r="FI55" s="226"/>
      <c r="FJ55" s="226"/>
      <c r="FK55" s="226"/>
      <c r="FL55" s="226"/>
      <c r="FM55" s="226"/>
      <c r="FN55" s="226"/>
      <c r="FO55" s="226"/>
      <c r="FP55" s="226"/>
      <c r="FQ55" s="226"/>
      <c r="FR55" s="226"/>
      <c r="FS55" s="226"/>
      <c r="FT55" s="226"/>
      <c r="FU55" s="226"/>
      <c r="FV55" s="226"/>
      <c r="FW55" s="226"/>
      <c r="FX55" s="226"/>
      <c r="FY55" s="226"/>
      <c r="FZ55" s="226"/>
      <c r="GA55" s="226"/>
      <c r="GB55" s="226"/>
      <c r="GC55" s="226"/>
      <c r="GD55" s="226"/>
      <c r="GE55" s="226"/>
      <c r="GF55" s="226"/>
      <c r="GG55" s="226"/>
      <c r="GH55" s="226"/>
      <c r="GI55" s="226"/>
      <c r="GJ55" s="226"/>
      <c r="GK55" s="226"/>
      <c r="GL55" s="226"/>
      <c r="GM55" s="226"/>
      <c r="GN55" s="226"/>
      <c r="GO55" s="226"/>
      <c r="GP55" s="226"/>
      <c r="GQ55" s="226"/>
      <c r="GR55" s="226"/>
      <c r="GS55" s="226"/>
      <c r="GT55" s="226"/>
      <c r="GU55" s="226"/>
      <c r="GV55" s="226"/>
      <c r="GW55" s="226"/>
      <c r="GX55" s="226"/>
      <c r="GY55" s="226"/>
      <c r="GZ55" s="226"/>
      <c r="HA55" s="226"/>
      <c r="HB55" s="226"/>
      <c r="HC55" s="226"/>
      <c r="HD55" s="226"/>
      <c r="HE55" s="226"/>
      <c r="HF55" s="226"/>
      <c r="HG55" s="226"/>
      <c r="HH55" s="226"/>
      <c r="HI55" s="226"/>
      <c r="HJ55" s="226"/>
      <c r="HK55" s="226"/>
      <c r="HL55" s="226"/>
      <c r="HM55" s="226"/>
      <c r="HN55" s="226"/>
      <c r="HO55" s="226"/>
      <c r="HP55" s="226"/>
      <c r="HQ55" s="226"/>
      <c r="HR55" s="226"/>
      <c r="HS55" s="226"/>
      <c r="HT55" s="226"/>
      <c r="HU55" s="226"/>
      <c r="HV55" s="226"/>
      <c r="HW55" s="226"/>
      <c r="HX55" s="226"/>
      <c r="HY55" s="226"/>
      <c r="HZ55" s="226"/>
      <c r="IA55" s="226"/>
      <c r="IB55" s="226"/>
      <c r="IC55" s="226"/>
      <c r="ID55" s="226"/>
      <c r="IE55" s="226"/>
      <c r="IF55" s="226"/>
      <c r="IG55" s="226"/>
      <c r="IH55" s="226"/>
      <c r="II55" s="226"/>
      <c r="IJ55" s="226"/>
      <c r="IK55" s="226"/>
      <c r="IL55" s="226"/>
      <c r="IM55" s="226"/>
      <c r="IN55" s="226"/>
      <c r="IO55" s="226"/>
      <c r="IP55" s="226"/>
      <c r="IQ55" s="226"/>
      <c r="IR55" s="226"/>
      <c r="IS55" s="226"/>
      <c r="IT55" s="226"/>
      <c r="IU55" s="226"/>
      <c r="IV55" s="226"/>
      <c r="IW55" s="226"/>
      <c r="IX55" s="226"/>
      <c r="IY55" s="226"/>
      <c r="IZ55" s="226"/>
      <c r="JA55" s="226"/>
      <c r="JB55" s="226"/>
      <c r="JC55" s="226"/>
      <c r="JD55" s="226"/>
      <c r="JE55" s="226"/>
      <c r="JF55" s="226"/>
      <c r="JG55" s="226"/>
      <c r="JH55" s="226"/>
    </row>
    <row r="56" spans="1:268" s="186" customFormat="1" ht="14.25" customHeight="1" x14ac:dyDescent="0.2">
      <c r="A56" s="187" t="s">
        <v>180</v>
      </c>
      <c r="B56" s="199" t="s">
        <v>177</v>
      </c>
      <c r="C56" s="306">
        <f>ROUNDDOWN('7990NTP-P'!G26-('7990NTP-P'!G26*0.12),2)</f>
        <v>0</v>
      </c>
      <c r="D56" s="71">
        <f>'7990NTP-P'!C26</f>
        <v>0</v>
      </c>
      <c r="E56" s="306">
        <f>ROUNDDOWN('7990NTP-P'!H26-('7990NTP-P'!H26*0.12),2)</f>
        <v>0</v>
      </c>
      <c r="F56" s="71">
        <f>'7990NTP-P'!D26</f>
        <v>0</v>
      </c>
      <c r="G56" s="306">
        <f>ROUNDDOWN('7990NTP-P'!I26-('7990NTP-P'!I26*0.12),2)</f>
        <v>0</v>
      </c>
      <c r="H56" s="71">
        <f>'7990NTP-P'!E26</f>
        <v>0</v>
      </c>
      <c r="I56" s="229"/>
      <c r="J56" s="228"/>
      <c r="K56" s="228"/>
      <c r="L56" s="228"/>
      <c r="M56" s="228"/>
      <c r="N56" s="228"/>
      <c r="O56" s="228"/>
      <c r="P56" s="228"/>
      <c r="Q56" s="228"/>
      <c r="R56" s="228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226"/>
      <c r="BX56" s="226"/>
      <c r="BY56" s="226"/>
      <c r="BZ56" s="226"/>
      <c r="CA56" s="226"/>
      <c r="CB56" s="226"/>
      <c r="CC56" s="226"/>
      <c r="CD56" s="226"/>
      <c r="CE56" s="226"/>
      <c r="CF56" s="226"/>
      <c r="CG56" s="226"/>
      <c r="CH56" s="226"/>
      <c r="CI56" s="226"/>
      <c r="CJ56" s="226"/>
      <c r="CK56" s="226"/>
      <c r="CL56" s="226"/>
      <c r="CM56" s="226"/>
      <c r="CN56" s="226"/>
      <c r="CO56" s="226"/>
      <c r="CP56" s="226"/>
      <c r="CQ56" s="226"/>
      <c r="CR56" s="226"/>
      <c r="CS56" s="226"/>
      <c r="CT56" s="226"/>
      <c r="CU56" s="226"/>
      <c r="CV56" s="226"/>
      <c r="CW56" s="226"/>
      <c r="CX56" s="226"/>
      <c r="CY56" s="226"/>
      <c r="CZ56" s="226"/>
      <c r="DA56" s="226"/>
      <c r="DB56" s="226"/>
      <c r="DC56" s="226"/>
      <c r="DD56" s="226"/>
      <c r="DE56" s="226"/>
      <c r="DF56" s="226"/>
      <c r="DG56" s="226"/>
      <c r="DH56" s="226"/>
      <c r="DI56" s="226"/>
      <c r="DJ56" s="226"/>
      <c r="DK56" s="226"/>
      <c r="DL56" s="226"/>
      <c r="DM56" s="226"/>
      <c r="DN56" s="226"/>
      <c r="DO56" s="226"/>
      <c r="DP56" s="226"/>
      <c r="DQ56" s="226"/>
      <c r="DR56" s="226"/>
      <c r="DS56" s="226"/>
      <c r="DT56" s="226"/>
      <c r="DU56" s="226"/>
      <c r="DV56" s="226"/>
      <c r="DW56" s="226"/>
      <c r="DX56" s="226"/>
      <c r="DY56" s="226"/>
      <c r="DZ56" s="226"/>
      <c r="EA56" s="226"/>
      <c r="EB56" s="226"/>
      <c r="EC56" s="226"/>
      <c r="ED56" s="226"/>
      <c r="EE56" s="226"/>
      <c r="EF56" s="226"/>
      <c r="EG56" s="226"/>
      <c r="EH56" s="226"/>
      <c r="EI56" s="226"/>
      <c r="EJ56" s="226"/>
      <c r="EK56" s="226"/>
      <c r="EL56" s="226"/>
      <c r="EM56" s="226"/>
      <c r="EN56" s="226"/>
      <c r="EO56" s="226"/>
      <c r="EP56" s="226"/>
      <c r="EQ56" s="226"/>
      <c r="ER56" s="226"/>
      <c r="ES56" s="226"/>
      <c r="ET56" s="226"/>
      <c r="EU56" s="226"/>
      <c r="EV56" s="226"/>
      <c r="EW56" s="226"/>
      <c r="EX56" s="226"/>
      <c r="EY56" s="226"/>
      <c r="EZ56" s="226"/>
      <c r="FA56" s="226"/>
      <c r="FB56" s="226"/>
      <c r="FC56" s="226"/>
      <c r="FD56" s="226"/>
      <c r="FE56" s="226"/>
      <c r="FF56" s="226"/>
      <c r="FG56" s="226"/>
      <c r="FH56" s="226"/>
      <c r="FI56" s="226"/>
      <c r="FJ56" s="226"/>
      <c r="FK56" s="226"/>
      <c r="FL56" s="226"/>
      <c r="FM56" s="226"/>
      <c r="FN56" s="226"/>
      <c r="FO56" s="226"/>
      <c r="FP56" s="226"/>
      <c r="FQ56" s="226"/>
      <c r="FR56" s="226"/>
      <c r="FS56" s="226"/>
      <c r="FT56" s="226"/>
      <c r="FU56" s="226"/>
      <c r="FV56" s="226"/>
      <c r="FW56" s="226"/>
      <c r="FX56" s="226"/>
      <c r="FY56" s="226"/>
      <c r="FZ56" s="226"/>
      <c r="GA56" s="226"/>
      <c r="GB56" s="226"/>
      <c r="GC56" s="226"/>
      <c r="GD56" s="226"/>
      <c r="GE56" s="226"/>
      <c r="GF56" s="226"/>
      <c r="GG56" s="226"/>
      <c r="GH56" s="226"/>
      <c r="GI56" s="226"/>
      <c r="GJ56" s="226"/>
      <c r="GK56" s="226"/>
      <c r="GL56" s="226"/>
      <c r="GM56" s="226"/>
      <c r="GN56" s="226"/>
      <c r="GO56" s="226"/>
      <c r="GP56" s="226"/>
      <c r="GQ56" s="226"/>
      <c r="GR56" s="226"/>
      <c r="GS56" s="226"/>
      <c r="GT56" s="226"/>
      <c r="GU56" s="226"/>
      <c r="GV56" s="226"/>
      <c r="GW56" s="226"/>
      <c r="GX56" s="226"/>
      <c r="GY56" s="226"/>
      <c r="GZ56" s="226"/>
      <c r="HA56" s="226"/>
      <c r="HB56" s="226"/>
      <c r="HC56" s="226"/>
      <c r="HD56" s="226"/>
      <c r="HE56" s="226"/>
      <c r="HF56" s="226"/>
      <c r="HG56" s="226"/>
      <c r="HH56" s="226"/>
      <c r="HI56" s="226"/>
      <c r="HJ56" s="226"/>
      <c r="HK56" s="226"/>
      <c r="HL56" s="226"/>
      <c r="HM56" s="226"/>
      <c r="HN56" s="226"/>
      <c r="HO56" s="226"/>
      <c r="HP56" s="226"/>
      <c r="HQ56" s="226"/>
      <c r="HR56" s="226"/>
      <c r="HS56" s="226"/>
      <c r="HT56" s="226"/>
      <c r="HU56" s="226"/>
      <c r="HV56" s="226"/>
      <c r="HW56" s="226"/>
      <c r="HX56" s="226"/>
      <c r="HY56" s="226"/>
      <c r="HZ56" s="226"/>
      <c r="IA56" s="226"/>
      <c r="IB56" s="226"/>
      <c r="IC56" s="226"/>
      <c r="ID56" s="226"/>
      <c r="IE56" s="226"/>
      <c r="IF56" s="226"/>
      <c r="IG56" s="226"/>
      <c r="IH56" s="226"/>
      <c r="II56" s="226"/>
      <c r="IJ56" s="226"/>
      <c r="IK56" s="226"/>
      <c r="IL56" s="226"/>
      <c r="IM56" s="226"/>
      <c r="IN56" s="226"/>
      <c r="IO56" s="226"/>
      <c r="IP56" s="226"/>
      <c r="IQ56" s="226"/>
      <c r="IR56" s="226"/>
      <c r="IS56" s="226"/>
      <c r="IT56" s="226"/>
      <c r="IU56" s="226"/>
      <c r="IV56" s="226"/>
      <c r="IW56" s="226"/>
      <c r="IX56" s="226"/>
      <c r="IY56" s="226"/>
      <c r="IZ56" s="226"/>
      <c r="JA56" s="226"/>
      <c r="JB56" s="226"/>
      <c r="JC56" s="226"/>
      <c r="JD56" s="226"/>
      <c r="JE56" s="226"/>
      <c r="JF56" s="226"/>
      <c r="JG56" s="226"/>
      <c r="JH56" s="226"/>
    </row>
    <row r="57" spans="1:268" s="186" customFormat="1" ht="16.5" x14ac:dyDescent="0.3">
      <c r="A57" s="187" t="s">
        <v>178</v>
      </c>
      <c r="B57" s="189" t="s">
        <v>176</v>
      </c>
      <c r="C57" s="308">
        <f>ROUNDUP('7990NTP-P'!G26*0.12,2)</f>
        <v>0</v>
      </c>
      <c r="D57" s="74"/>
      <c r="E57" s="306">
        <f>ROUNDUP('7990NTP-P'!H26*0.12,2)</f>
        <v>0</v>
      </c>
      <c r="F57" s="74"/>
      <c r="G57" s="306">
        <f>ROUNDUP('7990NTP-P'!I26*0.12,2)</f>
        <v>0</v>
      </c>
      <c r="H57" s="74"/>
      <c r="I57" s="229"/>
      <c r="J57" s="228"/>
      <c r="K57" s="228"/>
      <c r="L57" s="228"/>
      <c r="M57" s="228"/>
      <c r="N57" s="228"/>
      <c r="O57" s="228"/>
      <c r="P57" s="228"/>
      <c r="Q57" s="228"/>
      <c r="R57" s="228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226"/>
      <c r="BZ57" s="226"/>
      <c r="CA57" s="226"/>
      <c r="CB57" s="226"/>
      <c r="CC57" s="226"/>
      <c r="CD57" s="226"/>
      <c r="CE57" s="226"/>
      <c r="CF57" s="226"/>
      <c r="CG57" s="226"/>
      <c r="CH57" s="226"/>
      <c r="CI57" s="226"/>
      <c r="CJ57" s="226"/>
      <c r="CK57" s="226"/>
      <c r="CL57" s="226"/>
      <c r="CM57" s="226"/>
      <c r="CN57" s="226"/>
      <c r="CO57" s="226"/>
      <c r="CP57" s="226"/>
      <c r="CQ57" s="226"/>
      <c r="CR57" s="226"/>
      <c r="CS57" s="226"/>
      <c r="CT57" s="226"/>
      <c r="CU57" s="226"/>
      <c r="CV57" s="226"/>
      <c r="CW57" s="226"/>
      <c r="CX57" s="226"/>
      <c r="CY57" s="226"/>
      <c r="CZ57" s="226"/>
      <c r="DA57" s="226"/>
      <c r="DB57" s="226"/>
      <c r="DC57" s="226"/>
      <c r="DD57" s="226"/>
      <c r="DE57" s="226"/>
      <c r="DF57" s="226"/>
      <c r="DG57" s="226"/>
      <c r="DH57" s="226"/>
      <c r="DI57" s="226"/>
      <c r="DJ57" s="226"/>
      <c r="DK57" s="226"/>
      <c r="DL57" s="226"/>
      <c r="DM57" s="226"/>
      <c r="DN57" s="226"/>
      <c r="DO57" s="226"/>
      <c r="DP57" s="226"/>
      <c r="DQ57" s="226"/>
      <c r="DR57" s="226"/>
      <c r="DS57" s="226"/>
      <c r="DT57" s="226"/>
      <c r="DU57" s="226"/>
      <c r="DV57" s="226"/>
      <c r="DW57" s="226"/>
      <c r="DX57" s="226"/>
      <c r="DY57" s="226"/>
      <c r="DZ57" s="226"/>
      <c r="EA57" s="226"/>
      <c r="EB57" s="226"/>
      <c r="EC57" s="226"/>
      <c r="ED57" s="226"/>
      <c r="EE57" s="226"/>
      <c r="EF57" s="226"/>
      <c r="EG57" s="226"/>
      <c r="EH57" s="226"/>
      <c r="EI57" s="226"/>
      <c r="EJ57" s="226"/>
      <c r="EK57" s="226"/>
      <c r="EL57" s="226"/>
      <c r="EM57" s="226"/>
      <c r="EN57" s="226"/>
      <c r="EO57" s="226"/>
      <c r="EP57" s="226"/>
      <c r="EQ57" s="226"/>
      <c r="ER57" s="226"/>
      <c r="ES57" s="226"/>
      <c r="ET57" s="226"/>
      <c r="EU57" s="226"/>
      <c r="EV57" s="226"/>
      <c r="EW57" s="226"/>
      <c r="EX57" s="226"/>
      <c r="EY57" s="226"/>
      <c r="EZ57" s="226"/>
      <c r="FA57" s="226"/>
      <c r="FB57" s="226"/>
      <c r="FC57" s="226"/>
      <c r="FD57" s="226"/>
      <c r="FE57" s="226"/>
      <c r="FF57" s="226"/>
      <c r="FG57" s="226"/>
      <c r="FH57" s="226"/>
      <c r="FI57" s="226"/>
      <c r="FJ57" s="226"/>
      <c r="FK57" s="226"/>
      <c r="FL57" s="226"/>
      <c r="FM57" s="226"/>
      <c r="FN57" s="226"/>
      <c r="FO57" s="226"/>
      <c r="FP57" s="226"/>
      <c r="FQ57" s="226"/>
      <c r="FR57" s="226"/>
      <c r="FS57" s="226"/>
      <c r="FT57" s="226"/>
      <c r="FU57" s="226"/>
      <c r="FV57" s="226"/>
      <c r="FW57" s="226"/>
      <c r="FX57" s="226"/>
      <c r="FY57" s="226"/>
      <c r="FZ57" s="226"/>
      <c r="GA57" s="226"/>
      <c r="GB57" s="226"/>
      <c r="GC57" s="226"/>
      <c r="GD57" s="226"/>
      <c r="GE57" s="226"/>
      <c r="GF57" s="226"/>
      <c r="GG57" s="226"/>
      <c r="GH57" s="226"/>
      <c r="GI57" s="226"/>
      <c r="GJ57" s="226"/>
      <c r="GK57" s="226"/>
      <c r="GL57" s="226"/>
      <c r="GM57" s="226"/>
      <c r="GN57" s="226"/>
      <c r="GO57" s="226"/>
      <c r="GP57" s="226"/>
      <c r="GQ57" s="226"/>
      <c r="GR57" s="226"/>
      <c r="GS57" s="226"/>
      <c r="GT57" s="226"/>
      <c r="GU57" s="226"/>
      <c r="GV57" s="226"/>
      <c r="GW57" s="226"/>
      <c r="GX57" s="226"/>
      <c r="GY57" s="226"/>
      <c r="GZ57" s="226"/>
      <c r="HA57" s="226"/>
      <c r="HB57" s="226"/>
      <c r="HC57" s="226"/>
      <c r="HD57" s="226"/>
      <c r="HE57" s="226"/>
      <c r="HF57" s="226"/>
      <c r="HG57" s="226"/>
      <c r="HH57" s="226"/>
      <c r="HI57" s="226"/>
      <c r="HJ57" s="226"/>
      <c r="HK57" s="226"/>
      <c r="HL57" s="226"/>
      <c r="HM57" s="226"/>
      <c r="HN57" s="226"/>
      <c r="HO57" s="226"/>
      <c r="HP57" s="226"/>
      <c r="HQ57" s="226"/>
      <c r="HR57" s="226"/>
      <c r="HS57" s="226"/>
      <c r="HT57" s="226"/>
      <c r="HU57" s="226"/>
      <c r="HV57" s="226"/>
      <c r="HW57" s="226"/>
      <c r="HX57" s="226"/>
      <c r="HY57" s="226"/>
      <c r="HZ57" s="226"/>
      <c r="IA57" s="226"/>
      <c r="IB57" s="226"/>
      <c r="IC57" s="226"/>
      <c r="ID57" s="226"/>
      <c r="IE57" s="226"/>
      <c r="IF57" s="226"/>
      <c r="IG57" s="226"/>
      <c r="IH57" s="226"/>
      <c r="II57" s="226"/>
      <c r="IJ57" s="226"/>
      <c r="IK57" s="226"/>
      <c r="IL57" s="226"/>
      <c r="IM57" s="226"/>
      <c r="IN57" s="226"/>
      <c r="IO57" s="226"/>
      <c r="IP57" s="226"/>
      <c r="IQ57" s="226"/>
      <c r="IR57" s="226"/>
      <c r="IS57" s="226"/>
      <c r="IT57" s="226"/>
      <c r="IU57" s="226"/>
      <c r="IV57" s="226"/>
      <c r="IW57" s="226"/>
      <c r="IX57" s="226"/>
      <c r="IY57" s="226"/>
      <c r="IZ57" s="226"/>
      <c r="JA57" s="226"/>
      <c r="JB57" s="226"/>
      <c r="JC57" s="226"/>
      <c r="JD57" s="226"/>
      <c r="JE57" s="226"/>
      <c r="JF57" s="226"/>
      <c r="JG57" s="226"/>
      <c r="JH57" s="226"/>
    </row>
    <row r="58" spans="1:268" s="186" customFormat="1" x14ac:dyDescent="0.2">
      <c r="A58" s="201"/>
      <c r="B58" s="201"/>
      <c r="C58" s="307"/>
      <c r="D58" s="70"/>
      <c r="E58" s="307"/>
      <c r="F58" s="70"/>
      <c r="G58" s="307"/>
      <c r="H58" s="70"/>
      <c r="I58" s="229"/>
      <c r="J58" s="228"/>
      <c r="K58" s="228"/>
      <c r="L58" s="228"/>
      <c r="M58" s="228"/>
      <c r="N58" s="228"/>
      <c r="O58" s="228"/>
      <c r="P58" s="228"/>
      <c r="Q58" s="228"/>
      <c r="R58" s="228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6"/>
      <c r="BO58" s="226"/>
      <c r="BP58" s="226"/>
      <c r="BQ58" s="226"/>
      <c r="BR58" s="226"/>
      <c r="BS58" s="226"/>
      <c r="BT58" s="226"/>
      <c r="BU58" s="226"/>
      <c r="BV58" s="226"/>
      <c r="BW58" s="226"/>
      <c r="BX58" s="226"/>
      <c r="BY58" s="226"/>
      <c r="BZ58" s="226"/>
      <c r="CA58" s="226"/>
      <c r="CB58" s="226"/>
      <c r="CC58" s="226"/>
      <c r="CD58" s="226"/>
      <c r="CE58" s="226"/>
      <c r="CF58" s="226"/>
      <c r="CG58" s="226"/>
      <c r="CH58" s="226"/>
      <c r="CI58" s="226"/>
      <c r="CJ58" s="226"/>
      <c r="CK58" s="226"/>
      <c r="CL58" s="226"/>
      <c r="CM58" s="226"/>
      <c r="CN58" s="226"/>
      <c r="CO58" s="226"/>
      <c r="CP58" s="226"/>
      <c r="CQ58" s="226"/>
      <c r="CR58" s="226"/>
      <c r="CS58" s="226"/>
      <c r="CT58" s="226"/>
      <c r="CU58" s="226"/>
      <c r="CV58" s="226"/>
      <c r="CW58" s="226"/>
      <c r="CX58" s="226"/>
      <c r="CY58" s="226"/>
      <c r="CZ58" s="226"/>
      <c r="DA58" s="226"/>
      <c r="DB58" s="226"/>
      <c r="DC58" s="226"/>
      <c r="DD58" s="226"/>
      <c r="DE58" s="226"/>
      <c r="DF58" s="226"/>
      <c r="DG58" s="226"/>
      <c r="DH58" s="226"/>
      <c r="DI58" s="226"/>
      <c r="DJ58" s="226"/>
      <c r="DK58" s="226"/>
      <c r="DL58" s="226"/>
      <c r="DM58" s="226"/>
      <c r="DN58" s="226"/>
      <c r="DO58" s="226"/>
      <c r="DP58" s="226"/>
      <c r="DQ58" s="226"/>
      <c r="DR58" s="226"/>
      <c r="DS58" s="226"/>
      <c r="DT58" s="226"/>
      <c r="DU58" s="226"/>
      <c r="DV58" s="226"/>
      <c r="DW58" s="226"/>
      <c r="DX58" s="226"/>
      <c r="DY58" s="226"/>
      <c r="DZ58" s="226"/>
      <c r="EA58" s="226"/>
      <c r="EB58" s="226"/>
      <c r="EC58" s="226"/>
      <c r="ED58" s="226"/>
      <c r="EE58" s="226"/>
      <c r="EF58" s="226"/>
      <c r="EG58" s="226"/>
      <c r="EH58" s="226"/>
      <c r="EI58" s="226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26"/>
      <c r="FC58" s="226"/>
      <c r="FD58" s="226"/>
      <c r="FE58" s="226"/>
      <c r="FF58" s="226"/>
      <c r="FG58" s="226"/>
      <c r="FH58" s="226"/>
      <c r="FI58" s="226"/>
      <c r="FJ58" s="226"/>
      <c r="FK58" s="226"/>
      <c r="FL58" s="226"/>
      <c r="FM58" s="226"/>
      <c r="FN58" s="226"/>
      <c r="FO58" s="226"/>
      <c r="FP58" s="226"/>
      <c r="FQ58" s="226"/>
      <c r="FR58" s="226"/>
      <c r="FS58" s="226"/>
      <c r="FT58" s="226"/>
      <c r="FU58" s="226"/>
      <c r="FV58" s="226"/>
      <c r="FW58" s="226"/>
      <c r="FX58" s="226"/>
      <c r="FY58" s="226"/>
      <c r="FZ58" s="226"/>
      <c r="GA58" s="226"/>
      <c r="GB58" s="226"/>
      <c r="GC58" s="226"/>
      <c r="GD58" s="226"/>
      <c r="GE58" s="226"/>
      <c r="GF58" s="226"/>
      <c r="GG58" s="226"/>
      <c r="GH58" s="226"/>
      <c r="GI58" s="226"/>
      <c r="GJ58" s="226"/>
      <c r="GK58" s="226"/>
      <c r="GL58" s="226"/>
      <c r="GM58" s="226"/>
      <c r="GN58" s="226"/>
      <c r="GO58" s="226"/>
      <c r="GP58" s="226"/>
      <c r="GQ58" s="226"/>
      <c r="GR58" s="226"/>
      <c r="GS58" s="226"/>
      <c r="GT58" s="226"/>
      <c r="GU58" s="226"/>
      <c r="GV58" s="226"/>
      <c r="GW58" s="226"/>
      <c r="GX58" s="226"/>
      <c r="GY58" s="226"/>
      <c r="GZ58" s="226"/>
      <c r="HA58" s="226"/>
      <c r="HB58" s="226"/>
      <c r="HC58" s="226"/>
      <c r="HD58" s="226"/>
      <c r="HE58" s="226"/>
      <c r="HF58" s="226"/>
      <c r="HG58" s="226"/>
      <c r="HH58" s="226"/>
      <c r="HI58" s="226"/>
      <c r="HJ58" s="226"/>
      <c r="HK58" s="226"/>
      <c r="HL58" s="226"/>
      <c r="HM58" s="226"/>
      <c r="HN58" s="226"/>
      <c r="HO58" s="226"/>
      <c r="HP58" s="226"/>
      <c r="HQ58" s="226"/>
      <c r="HR58" s="226"/>
      <c r="HS58" s="226"/>
      <c r="HT58" s="226"/>
      <c r="HU58" s="226"/>
      <c r="HV58" s="226"/>
      <c r="HW58" s="226"/>
      <c r="HX58" s="226"/>
      <c r="HY58" s="226"/>
      <c r="HZ58" s="226"/>
      <c r="IA58" s="226"/>
      <c r="IB58" s="226"/>
      <c r="IC58" s="226"/>
      <c r="ID58" s="226"/>
      <c r="IE58" s="226"/>
      <c r="IF58" s="226"/>
      <c r="IG58" s="226"/>
      <c r="IH58" s="226"/>
      <c r="II58" s="226"/>
      <c r="IJ58" s="226"/>
      <c r="IK58" s="226"/>
      <c r="IL58" s="226"/>
      <c r="IM58" s="226"/>
      <c r="IN58" s="226"/>
      <c r="IO58" s="226"/>
      <c r="IP58" s="226"/>
      <c r="IQ58" s="226"/>
      <c r="IR58" s="226"/>
      <c r="IS58" s="226"/>
      <c r="IT58" s="226"/>
      <c r="IU58" s="226"/>
      <c r="IV58" s="226"/>
      <c r="IW58" s="226"/>
      <c r="IX58" s="226"/>
      <c r="IY58" s="226"/>
      <c r="IZ58" s="226"/>
      <c r="JA58" s="226"/>
      <c r="JB58" s="226"/>
      <c r="JC58" s="226"/>
      <c r="JD58" s="226"/>
      <c r="JE58" s="226"/>
      <c r="JF58" s="226"/>
      <c r="JG58" s="226"/>
      <c r="JH58" s="226"/>
    </row>
    <row r="59" spans="1:268" s="186" customFormat="1" ht="14.25" x14ac:dyDescent="0.2">
      <c r="A59" s="234" t="s">
        <v>182</v>
      </c>
      <c r="B59" s="199" t="s">
        <v>183</v>
      </c>
      <c r="C59" s="306">
        <f>ROUNDDOWN('7990NTP-P'!G27-('7990NTP-P'!G27*0.12),2)</f>
        <v>0</v>
      </c>
      <c r="D59" s="71">
        <f>'7990NTP-P'!C27</f>
        <v>0</v>
      </c>
      <c r="E59" s="306">
        <f>ROUNDDOWN('7990NTP-P'!H27-('7990NTP-P'!H27*0.12),2)</f>
        <v>0</v>
      </c>
      <c r="F59" s="71">
        <f>'7990NTP-P'!D27</f>
        <v>0</v>
      </c>
      <c r="G59" s="306">
        <f>ROUNDDOWN('7990NTP-P'!I27-('7990NTP-P'!I27*0.12),2)</f>
        <v>0</v>
      </c>
      <c r="H59" s="71">
        <f>'7990NTP-P'!E27</f>
        <v>0</v>
      </c>
      <c r="I59" s="229"/>
      <c r="J59" s="228"/>
      <c r="K59" s="228"/>
      <c r="L59" s="228"/>
      <c r="M59" s="228"/>
      <c r="N59" s="228"/>
      <c r="O59" s="228"/>
      <c r="P59" s="228"/>
      <c r="Q59" s="228"/>
      <c r="R59" s="228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  <c r="CM59" s="226"/>
      <c r="CN59" s="226"/>
      <c r="CO59" s="226"/>
      <c r="CP59" s="226"/>
      <c r="CQ59" s="226"/>
      <c r="CR59" s="226"/>
      <c r="CS59" s="226"/>
      <c r="CT59" s="226"/>
      <c r="CU59" s="226"/>
      <c r="CV59" s="226"/>
      <c r="CW59" s="226"/>
      <c r="CX59" s="226"/>
      <c r="CY59" s="226"/>
      <c r="CZ59" s="226"/>
      <c r="DA59" s="226"/>
      <c r="DB59" s="226"/>
      <c r="DC59" s="226"/>
      <c r="DD59" s="226"/>
      <c r="DE59" s="226"/>
      <c r="DF59" s="226"/>
      <c r="DG59" s="226"/>
      <c r="DH59" s="226"/>
      <c r="DI59" s="226"/>
      <c r="DJ59" s="226"/>
      <c r="DK59" s="226"/>
      <c r="DL59" s="226"/>
      <c r="DM59" s="226"/>
      <c r="DN59" s="226"/>
      <c r="DO59" s="226"/>
      <c r="DP59" s="226"/>
      <c r="DQ59" s="226"/>
      <c r="DR59" s="226"/>
      <c r="DS59" s="226"/>
      <c r="DT59" s="226"/>
      <c r="DU59" s="226"/>
      <c r="DV59" s="226"/>
      <c r="DW59" s="226"/>
      <c r="DX59" s="226"/>
      <c r="DY59" s="226"/>
      <c r="DZ59" s="226"/>
      <c r="EA59" s="226"/>
      <c r="EB59" s="226"/>
      <c r="EC59" s="226"/>
      <c r="ED59" s="226"/>
      <c r="EE59" s="226"/>
      <c r="EF59" s="226"/>
      <c r="EG59" s="226"/>
      <c r="EH59" s="226"/>
      <c r="EI59" s="226"/>
      <c r="EJ59" s="226"/>
      <c r="EK59" s="226"/>
      <c r="EL59" s="226"/>
      <c r="EM59" s="226"/>
      <c r="EN59" s="226"/>
      <c r="EO59" s="226"/>
      <c r="EP59" s="226"/>
      <c r="EQ59" s="226"/>
      <c r="ER59" s="226"/>
      <c r="ES59" s="226"/>
      <c r="ET59" s="226"/>
      <c r="EU59" s="226"/>
      <c r="EV59" s="226"/>
      <c r="EW59" s="226"/>
      <c r="EX59" s="226"/>
      <c r="EY59" s="226"/>
      <c r="EZ59" s="226"/>
      <c r="FA59" s="226"/>
      <c r="FB59" s="226"/>
      <c r="FC59" s="226"/>
      <c r="FD59" s="226"/>
      <c r="FE59" s="226"/>
      <c r="FF59" s="226"/>
      <c r="FG59" s="226"/>
      <c r="FH59" s="226"/>
      <c r="FI59" s="226"/>
      <c r="FJ59" s="226"/>
      <c r="FK59" s="226"/>
      <c r="FL59" s="226"/>
      <c r="FM59" s="226"/>
      <c r="FN59" s="226"/>
      <c r="FO59" s="226"/>
      <c r="FP59" s="226"/>
      <c r="FQ59" s="226"/>
      <c r="FR59" s="226"/>
      <c r="FS59" s="226"/>
      <c r="FT59" s="226"/>
      <c r="FU59" s="226"/>
      <c r="FV59" s="226"/>
      <c r="FW59" s="226"/>
      <c r="FX59" s="226"/>
      <c r="FY59" s="226"/>
      <c r="FZ59" s="226"/>
      <c r="GA59" s="226"/>
      <c r="GB59" s="226"/>
      <c r="GC59" s="226"/>
      <c r="GD59" s="226"/>
      <c r="GE59" s="226"/>
      <c r="GF59" s="226"/>
      <c r="GG59" s="226"/>
      <c r="GH59" s="226"/>
      <c r="GI59" s="226"/>
      <c r="GJ59" s="226"/>
      <c r="GK59" s="226"/>
      <c r="GL59" s="226"/>
      <c r="GM59" s="226"/>
      <c r="GN59" s="226"/>
      <c r="GO59" s="226"/>
      <c r="GP59" s="226"/>
      <c r="GQ59" s="226"/>
      <c r="GR59" s="226"/>
      <c r="GS59" s="226"/>
      <c r="GT59" s="226"/>
      <c r="GU59" s="226"/>
      <c r="GV59" s="226"/>
      <c r="GW59" s="226"/>
      <c r="GX59" s="226"/>
      <c r="GY59" s="226"/>
      <c r="GZ59" s="226"/>
      <c r="HA59" s="226"/>
      <c r="HB59" s="226"/>
      <c r="HC59" s="226"/>
      <c r="HD59" s="226"/>
      <c r="HE59" s="226"/>
      <c r="HF59" s="226"/>
      <c r="HG59" s="226"/>
      <c r="HH59" s="226"/>
      <c r="HI59" s="226"/>
      <c r="HJ59" s="226"/>
      <c r="HK59" s="226"/>
      <c r="HL59" s="226"/>
      <c r="HM59" s="226"/>
      <c r="HN59" s="226"/>
      <c r="HO59" s="226"/>
      <c r="HP59" s="226"/>
      <c r="HQ59" s="226"/>
      <c r="HR59" s="226"/>
      <c r="HS59" s="226"/>
      <c r="HT59" s="226"/>
      <c r="HU59" s="226"/>
      <c r="HV59" s="226"/>
      <c r="HW59" s="226"/>
      <c r="HX59" s="226"/>
      <c r="HY59" s="226"/>
      <c r="HZ59" s="226"/>
      <c r="IA59" s="226"/>
      <c r="IB59" s="226"/>
      <c r="IC59" s="226"/>
      <c r="ID59" s="226"/>
      <c r="IE59" s="226"/>
      <c r="IF59" s="226"/>
      <c r="IG59" s="226"/>
      <c r="IH59" s="226"/>
      <c r="II59" s="226"/>
      <c r="IJ59" s="226"/>
      <c r="IK59" s="226"/>
      <c r="IL59" s="226"/>
      <c r="IM59" s="226"/>
      <c r="IN59" s="226"/>
      <c r="IO59" s="226"/>
      <c r="IP59" s="226"/>
      <c r="IQ59" s="226"/>
      <c r="IR59" s="226"/>
      <c r="IS59" s="226"/>
      <c r="IT59" s="226"/>
      <c r="IU59" s="226"/>
      <c r="IV59" s="226"/>
      <c r="IW59" s="226"/>
      <c r="IX59" s="226"/>
      <c r="IY59" s="226"/>
      <c r="IZ59" s="226"/>
      <c r="JA59" s="226"/>
      <c r="JB59" s="226"/>
      <c r="JC59" s="226"/>
      <c r="JD59" s="226"/>
      <c r="JE59" s="226"/>
      <c r="JF59" s="226"/>
      <c r="JG59" s="226"/>
      <c r="JH59" s="226"/>
    </row>
    <row r="60" spans="1:268" s="186" customFormat="1" ht="16.5" x14ac:dyDescent="0.3">
      <c r="A60" s="235" t="s">
        <v>181</v>
      </c>
      <c r="B60" s="199" t="s">
        <v>184</v>
      </c>
      <c r="C60" s="308">
        <f>ROUNDUP('7990NTP-P'!G27*0.12,2)</f>
        <v>0</v>
      </c>
      <c r="D60" s="74"/>
      <c r="E60" s="306">
        <f>ROUNDUP('7990NTP-P'!H27*0.12,2)</f>
        <v>0</v>
      </c>
      <c r="F60" s="74"/>
      <c r="G60" s="306">
        <f>ROUNDUP('7990NTP-P'!I27*0.12,2)</f>
        <v>0</v>
      </c>
      <c r="H60" s="74"/>
      <c r="I60" s="229"/>
      <c r="J60" s="228"/>
      <c r="K60" s="228"/>
      <c r="L60" s="228"/>
      <c r="M60" s="228"/>
      <c r="N60" s="228"/>
      <c r="O60" s="228"/>
      <c r="P60" s="228"/>
      <c r="Q60" s="228"/>
      <c r="R60" s="228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226"/>
      <c r="BY60" s="226"/>
      <c r="BZ60" s="226"/>
      <c r="CA60" s="226"/>
      <c r="CB60" s="226"/>
      <c r="CC60" s="226"/>
      <c r="CD60" s="226"/>
      <c r="CE60" s="226"/>
      <c r="CF60" s="226"/>
      <c r="CG60" s="226"/>
      <c r="CH60" s="226"/>
      <c r="CI60" s="226"/>
      <c r="CJ60" s="226"/>
      <c r="CK60" s="226"/>
      <c r="CL60" s="226"/>
      <c r="CM60" s="226"/>
      <c r="CN60" s="226"/>
      <c r="CO60" s="226"/>
      <c r="CP60" s="226"/>
      <c r="CQ60" s="226"/>
      <c r="CR60" s="226"/>
      <c r="CS60" s="226"/>
      <c r="CT60" s="226"/>
      <c r="CU60" s="226"/>
      <c r="CV60" s="226"/>
      <c r="CW60" s="226"/>
      <c r="CX60" s="226"/>
      <c r="CY60" s="226"/>
      <c r="CZ60" s="226"/>
      <c r="DA60" s="226"/>
      <c r="DB60" s="226"/>
      <c r="DC60" s="226"/>
      <c r="DD60" s="226"/>
      <c r="DE60" s="226"/>
      <c r="DF60" s="226"/>
      <c r="DG60" s="226"/>
      <c r="DH60" s="226"/>
      <c r="DI60" s="226"/>
      <c r="DJ60" s="226"/>
      <c r="DK60" s="226"/>
      <c r="DL60" s="226"/>
      <c r="DM60" s="226"/>
      <c r="DN60" s="226"/>
      <c r="DO60" s="226"/>
      <c r="DP60" s="226"/>
      <c r="DQ60" s="226"/>
      <c r="DR60" s="226"/>
      <c r="DS60" s="226"/>
      <c r="DT60" s="226"/>
      <c r="DU60" s="226"/>
      <c r="DV60" s="226"/>
      <c r="DW60" s="226"/>
      <c r="DX60" s="226"/>
      <c r="DY60" s="226"/>
      <c r="DZ60" s="226"/>
      <c r="EA60" s="226"/>
      <c r="EB60" s="226"/>
      <c r="EC60" s="226"/>
      <c r="ED60" s="226"/>
      <c r="EE60" s="226"/>
      <c r="EF60" s="226"/>
      <c r="EG60" s="226"/>
      <c r="EH60" s="226"/>
      <c r="EI60" s="226"/>
      <c r="EJ60" s="226"/>
      <c r="EK60" s="226"/>
      <c r="EL60" s="226"/>
      <c r="EM60" s="226"/>
      <c r="EN60" s="226"/>
      <c r="EO60" s="226"/>
      <c r="EP60" s="226"/>
      <c r="EQ60" s="226"/>
      <c r="ER60" s="226"/>
      <c r="ES60" s="226"/>
      <c r="ET60" s="226"/>
      <c r="EU60" s="226"/>
      <c r="EV60" s="226"/>
      <c r="EW60" s="226"/>
      <c r="EX60" s="226"/>
      <c r="EY60" s="226"/>
      <c r="EZ60" s="226"/>
      <c r="FA60" s="226"/>
      <c r="FB60" s="226"/>
      <c r="FC60" s="226"/>
      <c r="FD60" s="226"/>
      <c r="FE60" s="226"/>
      <c r="FF60" s="226"/>
      <c r="FG60" s="226"/>
      <c r="FH60" s="226"/>
      <c r="FI60" s="226"/>
      <c r="FJ60" s="226"/>
      <c r="FK60" s="226"/>
      <c r="FL60" s="226"/>
      <c r="FM60" s="226"/>
      <c r="FN60" s="226"/>
      <c r="FO60" s="226"/>
      <c r="FP60" s="226"/>
      <c r="FQ60" s="226"/>
      <c r="FR60" s="226"/>
      <c r="FS60" s="226"/>
      <c r="FT60" s="226"/>
      <c r="FU60" s="226"/>
      <c r="FV60" s="226"/>
      <c r="FW60" s="226"/>
      <c r="FX60" s="226"/>
      <c r="FY60" s="226"/>
      <c r="FZ60" s="226"/>
      <c r="GA60" s="226"/>
      <c r="GB60" s="226"/>
      <c r="GC60" s="226"/>
      <c r="GD60" s="226"/>
      <c r="GE60" s="226"/>
      <c r="GF60" s="226"/>
      <c r="GG60" s="226"/>
      <c r="GH60" s="226"/>
      <c r="GI60" s="226"/>
      <c r="GJ60" s="226"/>
      <c r="GK60" s="226"/>
      <c r="GL60" s="226"/>
      <c r="GM60" s="226"/>
      <c r="GN60" s="226"/>
      <c r="GO60" s="226"/>
      <c r="GP60" s="226"/>
      <c r="GQ60" s="226"/>
      <c r="GR60" s="226"/>
      <c r="GS60" s="226"/>
      <c r="GT60" s="226"/>
      <c r="GU60" s="226"/>
      <c r="GV60" s="226"/>
      <c r="GW60" s="226"/>
      <c r="GX60" s="226"/>
      <c r="GY60" s="226"/>
      <c r="GZ60" s="226"/>
      <c r="HA60" s="226"/>
      <c r="HB60" s="226"/>
      <c r="HC60" s="226"/>
      <c r="HD60" s="226"/>
      <c r="HE60" s="226"/>
      <c r="HF60" s="226"/>
      <c r="HG60" s="226"/>
      <c r="HH60" s="226"/>
      <c r="HI60" s="226"/>
      <c r="HJ60" s="226"/>
      <c r="HK60" s="226"/>
      <c r="HL60" s="226"/>
      <c r="HM60" s="226"/>
      <c r="HN60" s="226"/>
      <c r="HO60" s="226"/>
      <c r="HP60" s="226"/>
      <c r="HQ60" s="226"/>
      <c r="HR60" s="226"/>
      <c r="HS60" s="226"/>
      <c r="HT60" s="226"/>
      <c r="HU60" s="226"/>
      <c r="HV60" s="226"/>
      <c r="HW60" s="226"/>
      <c r="HX60" s="226"/>
      <c r="HY60" s="226"/>
      <c r="HZ60" s="226"/>
      <c r="IA60" s="226"/>
      <c r="IB60" s="226"/>
      <c r="IC60" s="226"/>
      <c r="ID60" s="226"/>
      <c r="IE60" s="226"/>
      <c r="IF60" s="226"/>
      <c r="IG60" s="226"/>
      <c r="IH60" s="226"/>
      <c r="II60" s="226"/>
      <c r="IJ60" s="226"/>
      <c r="IK60" s="226"/>
      <c r="IL60" s="226"/>
      <c r="IM60" s="226"/>
      <c r="IN60" s="226"/>
      <c r="IO60" s="226"/>
      <c r="IP60" s="226"/>
      <c r="IQ60" s="226"/>
      <c r="IR60" s="226"/>
      <c r="IS60" s="226"/>
      <c r="IT60" s="226"/>
      <c r="IU60" s="226"/>
      <c r="IV60" s="226"/>
      <c r="IW60" s="226"/>
      <c r="IX60" s="226"/>
      <c r="IY60" s="226"/>
      <c r="IZ60" s="226"/>
      <c r="JA60" s="226"/>
      <c r="JB60" s="226"/>
      <c r="JC60" s="226"/>
      <c r="JD60" s="226"/>
      <c r="JE60" s="226"/>
      <c r="JF60" s="226"/>
      <c r="JG60" s="226"/>
      <c r="JH60" s="226"/>
    </row>
    <row r="61" spans="1:268" s="186" customFormat="1" x14ac:dyDescent="0.2">
      <c r="A61" s="201"/>
      <c r="B61" s="201"/>
      <c r="C61" s="307"/>
      <c r="D61" s="70"/>
      <c r="E61" s="307"/>
      <c r="F61" s="70"/>
      <c r="G61" s="307"/>
      <c r="H61" s="70"/>
      <c r="I61" s="229"/>
      <c r="J61" s="228"/>
      <c r="K61" s="228"/>
      <c r="L61" s="228"/>
      <c r="M61" s="228"/>
      <c r="N61" s="228"/>
      <c r="O61" s="228"/>
      <c r="P61" s="228"/>
      <c r="Q61" s="228"/>
      <c r="R61" s="228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6"/>
      <c r="BN61" s="226"/>
      <c r="BO61" s="226"/>
      <c r="BP61" s="226"/>
      <c r="BQ61" s="226"/>
      <c r="BR61" s="226"/>
      <c r="BS61" s="226"/>
      <c r="BT61" s="226"/>
      <c r="BU61" s="226"/>
      <c r="BV61" s="226"/>
      <c r="BW61" s="226"/>
      <c r="BX61" s="226"/>
      <c r="BY61" s="226"/>
      <c r="BZ61" s="226"/>
      <c r="CA61" s="226"/>
      <c r="CB61" s="226"/>
      <c r="CC61" s="226"/>
      <c r="CD61" s="226"/>
      <c r="CE61" s="226"/>
      <c r="CF61" s="226"/>
      <c r="CG61" s="226"/>
      <c r="CH61" s="226"/>
      <c r="CI61" s="226"/>
      <c r="CJ61" s="226"/>
      <c r="CK61" s="226"/>
      <c r="CL61" s="226"/>
      <c r="CM61" s="226"/>
      <c r="CN61" s="226"/>
      <c r="CO61" s="226"/>
      <c r="CP61" s="226"/>
      <c r="CQ61" s="226"/>
      <c r="CR61" s="226"/>
      <c r="CS61" s="226"/>
      <c r="CT61" s="226"/>
      <c r="CU61" s="226"/>
      <c r="CV61" s="226"/>
      <c r="CW61" s="226"/>
      <c r="CX61" s="226"/>
      <c r="CY61" s="226"/>
      <c r="CZ61" s="226"/>
      <c r="DA61" s="226"/>
      <c r="DB61" s="226"/>
      <c r="DC61" s="226"/>
      <c r="DD61" s="226"/>
      <c r="DE61" s="226"/>
      <c r="DF61" s="226"/>
      <c r="DG61" s="226"/>
      <c r="DH61" s="226"/>
      <c r="DI61" s="226"/>
      <c r="DJ61" s="226"/>
      <c r="DK61" s="226"/>
      <c r="DL61" s="226"/>
      <c r="DM61" s="226"/>
      <c r="DN61" s="226"/>
      <c r="DO61" s="226"/>
      <c r="DP61" s="226"/>
      <c r="DQ61" s="226"/>
      <c r="DR61" s="226"/>
      <c r="DS61" s="226"/>
      <c r="DT61" s="226"/>
      <c r="DU61" s="226"/>
      <c r="DV61" s="226"/>
      <c r="DW61" s="226"/>
      <c r="DX61" s="226"/>
      <c r="DY61" s="226"/>
      <c r="DZ61" s="226"/>
      <c r="EA61" s="226"/>
      <c r="EB61" s="226"/>
      <c r="EC61" s="226"/>
      <c r="ED61" s="226"/>
      <c r="EE61" s="226"/>
      <c r="EF61" s="226"/>
      <c r="EG61" s="226"/>
      <c r="EH61" s="226"/>
      <c r="EI61" s="226"/>
      <c r="EJ61" s="226"/>
      <c r="EK61" s="226"/>
      <c r="EL61" s="226"/>
      <c r="EM61" s="226"/>
      <c r="EN61" s="226"/>
      <c r="EO61" s="226"/>
      <c r="EP61" s="226"/>
      <c r="EQ61" s="226"/>
      <c r="ER61" s="226"/>
      <c r="ES61" s="226"/>
      <c r="ET61" s="226"/>
      <c r="EU61" s="226"/>
      <c r="EV61" s="226"/>
      <c r="EW61" s="226"/>
      <c r="EX61" s="226"/>
      <c r="EY61" s="226"/>
      <c r="EZ61" s="226"/>
      <c r="FA61" s="226"/>
      <c r="FB61" s="226"/>
      <c r="FC61" s="226"/>
      <c r="FD61" s="226"/>
      <c r="FE61" s="226"/>
      <c r="FF61" s="226"/>
      <c r="FG61" s="226"/>
      <c r="FH61" s="226"/>
      <c r="FI61" s="226"/>
      <c r="FJ61" s="226"/>
      <c r="FK61" s="226"/>
      <c r="FL61" s="226"/>
      <c r="FM61" s="226"/>
      <c r="FN61" s="226"/>
      <c r="FO61" s="226"/>
      <c r="FP61" s="226"/>
      <c r="FQ61" s="226"/>
      <c r="FR61" s="226"/>
      <c r="FS61" s="226"/>
      <c r="FT61" s="226"/>
      <c r="FU61" s="226"/>
      <c r="FV61" s="226"/>
      <c r="FW61" s="226"/>
      <c r="FX61" s="226"/>
      <c r="FY61" s="226"/>
      <c r="FZ61" s="226"/>
      <c r="GA61" s="226"/>
      <c r="GB61" s="226"/>
      <c r="GC61" s="226"/>
      <c r="GD61" s="226"/>
      <c r="GE61" s="226"/>
      <c r="GF61" s="226"/>
      <c r="GG61" s="226"/>
      <c r="GH61" s="226"/>
      <c r="GI61" s="226"/>
      <c r="GJ61" s="226"/>
      <c r="GK61" s="226"/>
      <c r="GL61" s="226"/>
      <c r="GM61" s="226"/>
      <c r="GN61" s="226"/>
      <c r="GO61" s="226"/>
      <c r="GP61" s="226"/>
      <c r="GQ61" s="226"/>
      <c r="GR61" s="226"/>
      <c r="GS61" s="226"/>
      <c r="GT61" s="226"/>
      <c r="GU61" s="226"/>
      <c r="GV61" s="226"/>
      <c r="GW61" s="226"/>
      <c r="GX61" s="226"/>
      <c r="GY61" s="226"/>
      <c r="GZ61" s="226"/>
      <c r="HA61" s="226"/>
      <c r="HB61" s="226"/>
      <c r="HC61" s="226"/>
      <c r="HD61" s="226"/>
      <c r="HE61" s="226"/>
      <c r="HF61" s="226"/>
      <c r="HG61" s="226"/>
      <c r="HH61" s="226"/>
      <c r="HI61" s="226"/>
      <c r="HJ61" s="226"/>
      <c r="HK61" s="226"/>
      <c r="HL61" s="226"/>
      <c r="HM61" s="226"/>
      <c r="HN61" s="226"/>
      <c r="HO61" s="226"/>
      <c r="HP61" s="226"/>
      <c r="HQ61" s="226"/>
      <c r="HR61" s="226"/>
      <c r="HS61" s="226"/>
      <c r="HT61" s="226"/>
      <c r="HU61" s="226"/>
      <c r="HV61" s="226"/>
      <c r="HW61" s="226"/>
      <c r="HX61" s="226"/>
      <c r="HY61" s="226"/>
      <c r="HZ61" s="226"/>
      <c r="IA61" s="226"/>
      <c r="IB61" s="226"/>
      <c r="IC61" s="226"/>
      <c r="ID61" s="226"/>
      <c r="IE61" s="226"/>
      <c r="IF61" s="226"/>
      <c r="IG61" s="226"/>
      <c r="IH61" s="226"/>
      <c r="II61" s="226"/>
      <c r="IJ61" s="226"/>
      <c r="IK61" s="226"/>
      <c r="IL61" s="226"/>
      <c r="IM61" s="226"/>
      <c r="IN61" s="226"/>
      <c r="IO61" s="226"/>
      <c r="IP61" s="226"/>
      <c r="IQ61" s="226"/>
      <c r="IR61" s="226"/>
      <c r="IS61" s="226"/>
      <c r="IT61" s="226"/>
      <c r="IU61" s="226"/>
      <c r="IV61" s="226"/>
      <c r="IW61" s="226"/>
      <c r="IX61" s="226"/>
      <c r="IY61" s="226"/>
      <c r="IZ61" s="226"/>
      <c r="JA61" s="226"/>
      <c r="JB61" s="226"/>
      <c r="JC61" s="226"/>
      <c r="JD61" s="226"/>
      <c r="JE61" s="226"/>
      <c r="JF61" s="226"/>
      <c r="JG61" s="226"/>
      <c r="JH61" s="226"/>
    </row>
    <row r="62" spans="1:268" s="186" customFormat="1" ht="14.25" x14ac:dyDescent="0.2">
      <c r="A62" s="358" t="s">
        <v>255</v>
      </c>
      <c r="B62" s="203" t="s">
        <v>257</v>
      </c>
      <c r="C62" s="306">
        <f>ROUNDDOWN('7990NTP-P'!G30-('7990NTP-P'!G30*0.12),2)</f>
        <v>0</v>
      </c>
      <c r="D62" s="71">
        <f>'7990NTP-P'!C28</f>
        <v>0</v>
      </c>
      <c r="E62" s="306">
        <f>ROUNDDOWN('7990NTP-P'!H30-('7990NTP-P'!H30*0.12),2)</f>
        <v>0</v>
      </c>
      <c r="F62" s="71">
        <f>'7990NTP-P'!D28</f>
        <v>0</v>
      </c>
      <c r="G62" s="306">
        <f>ROUNDDOWN('7990NTP-P'!I30-('7990NTP-P'!I30*0.12),2)</f>
        <v>0</v>
      </c>
      <c r="H62" s="71">
        <f>'7990NTP-P'!E28</f>
        <v>0</v>
      </c>
      <c r="I62" s="349"/>
      <c r="J62" s="350"/>
      <c r="K62" s="350"/>
      <c r="L62" s="350"/>
      <c r="M62" s="350"/>
      <c r="N62" s="350"/>
      <c r="O62" s="350"/>
      <c r="P62" s="350"/>
      <c r="Q62" s="350"/>
      <c r="R62" s="350"/>
    </row>
    <row r="63" spans="1:268" s="186" customFormat="1" ht="16.5" x14ac:dyDescent="0.3">
      <c r="A63" s="358" t="s">
        <v>256</v>
      </c>
      <c r="B63" s="203" t="s">
        <v>258</v>
      </c>
      <c r="C63" s="308">
        <f>ROUNDUP('7990NTP-P'!G30*0.12,2)</f>
        <v>0</v>
      </c>
      <c r="D63" s="74"/>
      <c r="E63" s="306">
        <f>ROUNDUP('7990NTP-P'!H30*0.12,2)</f>
        <v>0</v>
      </c>
      <c r="F63" s="74"/>
      <c r="G63" s="306">
        <f>ROUNDUP('7990NTP-P'!I30*0.12,2)</f>
        <v>0</v>
      </c>
      <c r="H63" s="74"/>
      <c r="I63" s="349"/>
      <c r="J63" s="350"/>
      <c r="K63" s="350"/>
      <c r="L63" s="350"/>
      <c r="M63" s="350"/>
      <c r="N63" s="350"/>
      <c r="O63" s="350"/>
      <c r="P63" s="350"/>
      <c r="Q63" s="350"/>
      <c r="R63" s="350"/>
    </row>
    <row r="64" spans="1:268" s="186" customFormat="1" x14ac:dyDescent="0.2">
      <c r="A64" s="201"/>
      <c r="B64" s="201"/>
      <c r="C64" s="307"/>
      <c r="D64" s="70"/>
      <c r="E64" s="307"/>
      <c r="F64" s="70"/>
      <c r="G64" s="307"/>
      <c r="H64" s="70"/>
      <c r="I64" s="229"/>
      <c r="J64" s="228"/>
      <c r="K64" s="228"/>
      <c r="L64" s="228"/>
      <c r="M64" s="228"/>
      <c r="N64" s="228"/>
      <c r="O64" s="228"/>
      <c r="P64" s="228"/>
      <c r="Q64" s="228"/>
      <c r="R64" s="228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226"/>
      <c r="BY64" s="226"/>
      <c r="BZ64" s="226"/>
      <c r="CA64" s="226"/>
      <c r="CB64" s="226"/>
      <c r="CC64" s="226"/>
      <c r="CD64" s="226"/>
      <c r="CE64" s="226"/>
      <c r="CF64" s="226"/>
      <c r="CG64" s="226"/>
      <c r="CH64" s="226"/>
      <c r="CI64" s="226"/>
      <c r="CJ64" s="226"/>
      <c r="CK64" s="226"/>
      <c r="CL64" s="226"/>
      <c r="CM64" s="226"/>
      <c r="CN64" s="226"/>
      <c r="CO64" s="226"/>
      <c r="CP64" s="226"/>
      <c r="CQ64" s="226"/>
      <c r="CR64" s="226"/>
      <c r="CS64" s="226"/>
      <c r="CT64" s="226"/>
      <c r="CU64" s="226"/>
      <c r="CV64" s="226"/>
      <c r="CW64" s="226"/>
      <c r="CX64" s="226"/>
      <c r="CY64" s="226"/>
      <c r="CZ64" s="226"/>
      <c r="DA64" s="226"/>
      <c r="DB64" s="226"/>
      <c r="DC64" s="226"/>
      <c r="DD64" s="226"/>
      <c r="DE64" s="226"/>
      <c r="DF64" s="226"/>
      <c r="DG64" s="226"/>
      <c r="DH64" s="226"/>
      <c r="DI64" s="226"/>
      <c r="DJ64" s="226"/>
      <c r="DK64" s="226"/>
      <c r="DL64" s="226"/>
      <c r="DM64" s="226"/>
      <c r="DN64" s="226"/>
      <c r="DO64" s="226"/>
      <c r="DP64" s="226"/>
      <c r="DQ64" s="226"/>
      <c r="DR64" s="226"/>
      <c r="DS64" s="226"/>
      <c r="DT64" s="226"/>
      <c r="DU64" s="226"/>
      <c r="DV64" s="226"/>
      <c r="DW64" s="226"/>
      <c r="DX64" s="226"/>
      <c r="DY64" s="226"/>
      <c r="DZ64" s="226"/>
      <c r="EA64" s="226"/>
      <c r="EB64" s="226"/>
      <c r="EC64" s="226"/>
      <c r="ED64" s="226"/>
      <c r="EE64" s="226"/>
      <c r="EF64" s="226"/>
      <c r="EG64" s="226"/>
      <c r="EH64" s="226"/>
      <c r="EI64" s="226"/>
      <c r="EJ64" s="226"/>
      <c r="EK64" s="226"/>
      <c r="EL64" s="226"/>
      <c r="EM64" s="226"/>
      <c r="EN64" s="226"/>
      <c r="EO64" s="226"/>
      <c r="EP64" s="226"/>
      <c r="EQ64" s="226"/>
      <c r="ER64" s="226"/>
      <c r="ES64" s="226"/>
      <c r="ET64" s="226"/>
      <c r="EU64" s="226"/>
      <c r="EV64" s="226"/>
      <c r="EW64" s="226"/>
      <c r="EX64" s="226"/>
      <c r="EY64" s="226"/>
      <c r="EZ64" s="226"/>
      <c r="FA64" s="226"/>
      <c r="FB64" s="226"/>
      <c r="FC64" s="226"/>
      <c r="FD64" s="226"/>
      <c r="FE64" s="226"/>
      <c r="FF64" s="226"/>
      <c r="FG64" s="226"/>
      <c r="FH64" s="226"/>
      <c r="FI64" s="226"/>
      <c r="FJ64" s="226"/>
      <c r="FK64" s="226"/>
      <c r="FL64" s="226"/>
      <c r="FM64" s="226"/>
      <c r="FN64" s="226"/>
      <c r="FO64" s="226"/>
      <c r="FP64" s="226"/>
      <c r="FQ64" s="226"/>
      <c r="FR64" s="226"/>
      <c r="FS64" s="226"/>
      <c r="FT64" s="226"/>
      <c r="FU64" s="226"/>
      <c r="FV64" s="226"/>
      <c r="FW64" s="226"/>
      <c r="FX64" s="226"/>
      <c r="FY64" s="226"/>
      <c r="FZ64" s="226"/>
      <c r="GA64" s="226"/>
      <c r="GB64" s="226"/>
      <c r="GC64" s="226"/>
      <c r="GD64" s="226"/>
      <c r="GE64" s="226"/>
      <c r="GF64" s="226"/>
      <c r="GG64" s="226"/>
      <c r="GH64" s="226"/>
      <c r="GI64" s="226"/>
      <c r="GJ64" s="226"/>
      <c r="GK64" s="226"/>
      <c r="GL64" s="226"/>
      <c r="GM64" s="226"/>
      <c r="GN64" s="226"/>
      <c r="GO64" s="226"/>
      <c r="GP64" s="226"/>
      <c r="GQ64" s="226"/>
      <c r="GR64" s="226"/>
      <c r="GS64" s="226"/>
      <c r="GT64" s="226"/>
      <c r="GU64" s="226"/>
      <c r="GV64" s="226"/>
      <c r="GW64" s="226"/>
      <c r="GX64" s="226"/>
      <c r="GY64" s="226"/>
      <c r="GZ64" s="226"/>
      <c r="HA64" s="226"/>
      <c r="HB64" s="226"/>
      <c r="HC64" s="226"/>
      <c r="HD64" s="226"/>
      <c r="HE64" s="226"/>
      <c r="HF64" s="226"/>
      <c r="HG64" s="226"/>
      <c r="HH64" s="226"/>
      <c r="HI64" s="226"/>
      <c r="HJ64" s="226"/>
      <c r="HK64" s="226"/>
      <c r="HL64" s="226"/>
      <c r="HM64" s="226"/>
      <c r="HN64" s="226"/>
      <c r="HO64" s="226"/>
      <c r="HP64" s="226"/>
      <c r="HQ64" s="226"/>
      <c r="HR64" s="226"/>
      <c r="HS64" s="226"/>
      <c r="HT64" s="226"/>
      <c r="HU64" s="226"/>
      <c r="HV64" s="226"/>
      <c r="HW64" s="226"/>
      <c r="HX64" s="226"/>
      <c r="HY64" s="226"/>
      <c r="HZ64" s="226"/>
      <c r="IA64" s="226"/>
      <c r="IB64" s="226"/>
      <c r="IC64" s="226"/>
      <c r="ID64" s="226"/>
      <c r="IE64" s="226"/>
      <c r="IF64" s="226"/>
      <c r="IG64" s="226"/>
      <c r="IH64" s="226"/>
      <c r="II64" s="226"/>
      <c r="IJ64" s="226"/>
      <c r="IK64" s="226"/>
      <c r="IL64" s="226"/>
      <c r="IM64" s="226"/>
      <c r="IN64" s="226"/>
      <c r="IO64" s="226"/>
      <c r="IP64" s="226"/>
      <c r="IQ64" s="226"/>
      <c r="IR64" s="226"/>
      <c r="IS64" s="226"/>
      <c r="IT64" s="226"/>
      <c r="IU64" s="226"/>
      <c r="IV64" s="226"/>
      <c r="IW64" s="226"/>
      <c r="IX64" s="226"/>
      <c r="IY64" s="226"/>
      <c r="IZ64" s="226"/>
      <c r="JA64" s="226"/>
      <c r="JB64" s="226"/>
      <c r="JC64" s="226"/>
      <c r="JD64" s="226"/>
      <c r="JE64" s="226"/>
      <c r="JF64" s="226"/>
      <c r="JG64" s="226"/>
      <c r="JH64" s="226"/>
    </row>
    <row r="65" spans="1:268" s="186" customFormat="1" ht="14.25" x14ac:dyDescent="0.2">
      <c r="A65" s="236" t="s">
        <v>186</v>
      </c>
      <c r="B65" s="199" t="s">
        <v>191</v>
      </c>
      <c r="C65" s="306">
        <f>ROUNDDOWN('7990NTP-P'!G29-('7990NTP-P'!G29*0.12),2)</f>
        <v>0</v>
      </c>
      <c r="D65" s="71">
        <f>'7990NTP-P'!C29</f>
        <v>0</v>
      </c>
      <c r="E65" s="306">
        <f>ROUNDDOWN('7990NTP-P'!H29-('7990NTP-P'!H29*0.12),2)</f>
        <v>0</v>
      </c>
      <c r="F65" s="71">
        <f>'7990NTP-P'!D29</f>
        <v>0</v>
      </c>
      <c r="G65" s="306">
        <f>ROUNDDOWN('7990NTP-P'!I29-('7990NTP-P'!I29*0.12),2)</f>
        <v>0</v>
      </c>
      <c r="H65" s="71">
        <f>'7990NTP-P'!E29</f>
        <v>0</v>
      </c>
      <c r="I65" s="229"/>
      <c r="J65" s="228"/>
      <c r="K65" s="228"/>
      <c r="L65" s="228"/>
      <c r="M65" s="228"/>
      <c r="N65" s="228"/>
      <c r="O65" s="228"/>
      <c r="P65" s="228"/>
      <c r="Q65" s="228"/>
      <c r="R65" s="228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6"/>
      <c r="BT65" s="226"/>
      <c r="BU65" s="226"/>
      <c r="BV65" s="226"/>
      <c r="BW65" s="226"/>
      <c r="BX65" s="226"/>
      <c r="BY65" s="226"/>
      <c r="BZ65" s="226"/>
      <c r="CA65" s="226"/>
      <c r="CB65" s="226"/>
      <c r="CC65" s="226"/>
      <c r="CD65" s="226"/>
      <c r="CE65" s="226"/>
      <c r="CF65" s="226"/>
      <c r="CG65" s="226"/>
      <c r="CH65" s="226"/>
      <c r="CI65" s="226"/>
      <c r="CJ65" s="226"/>
      <c r="CK65" s="226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  <c r="CW65" s="226"/>
      <c r="CX65" s="226"/>
      <c r="CY65" s="226"/>
      <c r="CZ65" s="226"/>
      <c r="DA65" s="226"/>
      <c r="DB65" s="226"/>
      <c r="DC65" s="226"/>
      <c r="DD65" s="226"/>
      <c r="DE65" s="226"/>
      <c r="DF65" s="226"/>
      <c r="DG65" s="226"/>
      <c r="DH65" s="226"/>
      <c r="DI65" s="226"/>
      <c r="DJ65" s="226"/>
      <c r="DK65" s="226"/>
      <c r="DL65" s="226"/>
      <c r="DM65" s="226"/>
      <c r="DN65" s="226"/>
      <c r="DO65" s="226"/>
      <c r="DP65" s="226"/>
      <c r="DQ65" s="226"/>
      <c r="DR65" s="226"/>
      <c r="DS65" s="226"/>
      <c r="DT65" s="226"/>
      <c r="DU65" s="226"/>
      <c r="DV65" s="226"/>
      <c r="DW65" s="226"/>
      <c r="DX65" s="226"/>
      <c r="DY65" s="226"/>
      <c r="DZ65" s="226"/>
      <c r="EA65" s="226"/>
      <c r="EB65" s="226"/>
      <c r="EC65" s="226"/>
      <c r="ED65" s="226"/>
      <c r="EE65" s="226"/>
      <c r="EF65" s="226"/>
      <c r="EG65" s="226"/>
      <c r="EH65" s="226"/>
      <c r="EI65" s="226"/>
      <c r="EJ65" s="226"/>
      <c r="EK65" s="226"/>
      <c r="EL65" s="226"/>
      <c r="EM65" s="226"/>
      <c r="EN65" s="226"/>
      <c r="EO65" s="226"/>
      <c r="EP65" s="226"/>
      <c r="EQ65" s="226"/>
      <c r="ER65" s="226"/>
      <c r="ES65" s="226"/>
      <c r="ET65" s="226"/>
      <c r="EU65" s="226"/>
      <c r="EV65" s="226"/>
      <c r="EW65" s="226"/>
      <c r="EX65" s="226"/>
      <c r="EY65" s="226"/>
      <c r="EZ65" s="226"/>
      <c r="FA65" s="226"/>
      <c r="FB65" s="226"/>
      <c r="FC65" s="226"/>
      <c r="FD65" s="226"/>
      <c r="FE65" s="226"/>
      <c r="FF65" s="226"/>
      <c r="FG65" s="226"/>
      <c r="FH65" s="226"/>
      <c r="FI65" s="226"/>
      <c r="FJ65" s="226"/>
      <c r="FK65" s="226"/>
      <c r="FL65" s="226"/>
      <c r="FM65" s="226"/>
      <c r="FN65" s="226"/>
      <c r="FO65" s="226"/>
      <c r="FP65" s="226"/>
      <c r="FQ65" s="226"/>
      <c r="FR65" s="226"/>
      <c r="FS65" s="226"/>
      <c r="FT65" s="226"/>
      <c r="FU65" s="226"/>
      <c r="FV65" s="226"/>
      <c r="FW65" s="226"/>
      <c r="FX65" s="226"/>
      <c r="FY65" s="226"/>
      <c r="FZ65" s="226"/>
      <c r="GA65" s="226"/>
      <c r="GB65" s="226"/>
      <c r="GC65" s="226"/>
      <c r="GD65" s="226"/>
      <c r="GE65" s="226"/>
      <c r="GF65" s="226"/>
      <c r="GG65" s="226"/>
      <c r="GH65" s="226"/>
      <c r="GI65" s="226"/>
      <c r="GJ65" s="226"/>
      <c r="GK65" s="226"/>
      <c r="GL65" s="226"/>
      <c r="GM65" s="226"/>
      <c r="GN65" s="226"/>
      <c r="GO65" s="226"/>
      <c r="GP65" s="226"/>
      <c r="GQ65" s="226"/>
      <c r="GR65" s="226"/>
      <c r="GS65" s="226"/>
      <c r="GT65" s="226"/>
      <c r="GU65" s="226"/>
      <c r="GV65" s="226"/>
      <c r="GW65" s="226"/>
      <c r="GX65" s="226"/>
      <c r="GY65" s="226"/>
      <c r="GZ65" s="226"/>
      <c r="HA65" s="226"/>
      <c r="HB65" s="226"/>
      <c r="HC65" s="226"/>
      <c r="HD65" s="226"/>
      <c r="HE65" s="226"/>
      <c r="HF65" s="226"/>
      <c r="HG65" s="226"/>
      <c r="HH65" s="226"/>
      <c r="HI65" s="226"/>
      <c r="HJ65" s="226"/>
      <c r="HK65" s="226"/>
      <c r="HL65" s="226"/>
      <c r="HM65" s="226"/>
      <c r="HN65" s="226"/>
      <c r="HO65" s="226"/>
      <c r="HP65" s="226"/>
      <c r="HQ65" s="226"/>
      <c r="HR65" s="226"/>
      <c r="HS65" s="226"/>
      <c r="HT65" s="226"/>
      <c r="HU65" s="226"/>
      <c r="HV65" s="226"/>
      <c r="HW65" s="226"/>
      <c r="HX65" s="226"/>
      <c r="HY65" s="226"/>
      <c r="HZ65" s="226"/>
      <c r="IA65" s="226"/>
      <c r="IB65" s="226"/>
      <c r="IC65" s="226"/>
      <c r="ID65" s="226"/>
      <c r="IE65" s="226"/>
      <c r="IF65" s="226"/>
      <c r="IG65" s="226"/>
      <c r="IH65" s="226"/>
      <c r="II65" s="226"/>
      <c r="IJ65" s="226"/>
      <c r="IK65" s="226"/>
      <c r="IL65" s="226"/>
      <c r="IM65" s="226"/>
      <c r="IN65" s="226"/>
      <c r="IO65" s="226"/>
      <c r="IP65" s="226"/>
      <c r="IQ65" s="226"/>
      <c r="IR65" s="226"/>
      <c r="IS65" s="226"/>
      <c r="IT65" s="226"/>
      <c r="IU65" s="226"/>
      <c r="IV65" s="226"/>
      <c r="IW65" s="226"/>
      <c r="IX65" s="226"/>
      <c r="IY65" s="226"/>
      <c r="IZ65" s="226"/>
      <c r="JA65" s="226"/>
      <c r="JB65" s="226"/>
      <c r="JC65" s="226"/>
      <c r="JD65" s="226"/>
      <c r="JE65" s="226"/>
      <c r="JF65" s="226"/>
      <c r="JG65" s="226"/>
      <c r="JH65" s="226"/>
    </row>
    <row r="66" spans="1:268" s="186" customFormat="1" ht="16.5" x14ac:dyDescent="0.3">
      <c r="A66" s="236" t="s">
        <v>185</v>
      </c>
      <c r="B66" s="199" t="s">
        <v>192</v>
      </c>
      <c r="C66" s="308">
        <f>ROUNDUP('7990NTP-P'!G29*0.12,2)</f>
        <v>0</v>
      </c>
      <c r="D66" s="74"/>
      <c r="E66" s="306">
        <f>ROUNDUP('7990NTP-P'!H29*0.12,2)</f>
        <v>0</v>
      </c>
      <c r="F66" s="74"/>
      <c r="G66" s="306">
        <f>ROUNDUP('7990NTP-P'!I29*0.12,2)</f>
        <v>0</v>
      </c>
      <c r="H66" s="74"/>
      <c r="I66" s="229"/>
      <c r="J66" s="228"/>
      <c r="K66" s="228"/>
      <c r="L66" s="228"/>
      <c r="M66" s="228"/>
      <c r="N66" s="228"/>
      <c r="O66" s="228"/>
      <c r="P66" s="228"/>
      <c r="Q66" s="228"/>
      <c r="R66" s="228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6"/>
      <c r="CS66" s="226"/>
      <c r="CT66" s="226"/>
      <c r="CU66" s="226"/>
      <c r="CV66" s="226"/>
      <c r="CW66" s="226"/>
      <c r="CX66" s="226"/>
      <c r="CY66" s="226"/>
      <c r="CZ66" s="226"/>
      <c r="DA66" s="226"/>
      <c r="DB66" s="226"/>
      <c r="DC66" s="226"/>
      <c r="DD66" s="226"/>
      <c r="DE66" s="226"/>
      <c r="DF66" s="226"/>
      <c r="DG66" s="226"/>
      <c r="DH66" s="226"/>
      <c r="DI66" s="226"/>
      <c r="DJ66" s="226"/>
      <c r="DK66" s="226"/>
      <c r="DL66" s="226"/>
      <c r="DM66" s="226"/>
      <c r="DN66" s="226"/>
      <c r="DO66" s="226"/>
      <c r="DP66" s="226"/>
      <c r="DQ66" s="226"/>
      <c r="DR66" s="226"/>
      <c r="DS66" s="226"/>
      <c r="DT66" s="226"/>
      <c r="DU66" s="226"/>
      <c r="DV66" s="226"/>
      <c r="DW66" s="226"/>
      <c r="DX66" s="226"/>
      <c r="DY66" s="226"/>
      <c r="DZ66" s="226"/>
      <c r="EA66" s="226"/>
      <c r="EB66" s="226"/>
      <c r="EC66" s="226"/>
      <c r="ED66" s="226"/>
      <c r="EE66" s="226"/>
      <c r="EF66" s="226"/>
      <c r="EG66" s="226"/>
      <c r="EH66" s="226"/>
      <c r="EI66" s="226"/>
      <c r="EJ66" s="226"/>
      <c r="EK66" s="226"/>
      <c r="EL66" s="226"/>
      <c r="EM66" s="226"/>
      <c r="EN66" s="226"/>
      <c r="EO66" s="226"/>
      <c r="EP66" s="226"/>
      <c r="EQ66" s="226"/>
      <c r="ER66" s="226"/>
      <c r="ES66" s="226"/>
      <c r="ET66" s="226"/>
      <c r="EU66" s="226"/>
      <c r="EV66" s="226"/>
      <c r="EW66" s="226"/>
      <c r="EX66" s="226"/>
      <c r="EY66" s="226"/>
      <c r="EZ66" s="226"/>
      <c r="FA66" s="226"/>
      <c r="FB66" s="226"/>
      <c r="FC66" s="226"/>
      <c r="FD66" s="226"/>
      <c r="FE66" s="226"/>
      <c r="FF66" s="226"/>
      <c r="FG66" s="226"/>
      <c r="FH66" s="226"/>
      <c r="FI66" s="226"/>
      <c r="FJ66" s="226"/>
      <c r="FK66" s="226"/>
      <c r="FL66" s="226"/>
      <c r="FM66" s="226"/>
      <c r="FN66" s="226"/>
      <c r="FO66" s="226"/>
      <c r="FP66" s="226"/>
      <c r="FQ66" s="226"/>
      <c r="FR66" s="226"/>
      <c r="FS66" s="226"/>
      <c r="FT66" s="226"/>
      <c r="FU66" s="226"/>
      <c r="FV66" s="226"/>
      <c r="FW66" s="226"/>
      <c r="FX66" s="226"/>
      <c r="FY66" s="226"/>
      <c r="FZ66" s="226"/>
      <c r="GA66" s="226"/>
      <c r="GB66" s="226"/>
      <c r="GC66" s="226"/>
      <c r="GD66" s="226"/>
      <c r="GE66" s="226"/>
      <c r="GF66" s="226"/>
      <c r="GG66" s="226"/>
      <c r="GH66" s="226"/>
      <c r="GI66" s="226"/>
      <c r="GJ66" s="226"/>
      <c r="GK66" s="226"/>
      <c r="GL66" s="226"/>
      <c r="GM66" s="226"/>
      <c r="GN66" s="226"/>
      <c r="GO66" s="226"/>
      <c r="GP66" s="226"/>
      <c r="GQ66" s="226"/>
      <c r="GR66" s="226"/>
      <c r="GS66" s="226"/>
      <c r="GT66" s="226"/>
      <c r="GU66" s="226"/>
      <c r="GV66" s="226"/>
      <c r="GW66" s="226"/>
      <c r="GX66" s="226"/>
      <c r="GY66" s="226"/>
      <c r="GZ66" s="226"/>
      <c r="HA66" s="226"/>
      <c r="HB66" s="226"/>
      <c r="HC66" s="226"/>
      <c r="HD66" s="226"/>
      <c r="HE66" s="226"/>
      <c r="HF66" s="226"/>
      <c r="HG66" s="226"/>
      <c r="HH66" s="226"/>
      <c r="HI66" s="226"/>
      <c r="HJ66" s="226"/>
      <c r="HK66" s="226"/>
      <c r="HL66" s="226"/>
      <c r="HM66" s="226"/>
      <c r="HN66" s="226"/>
      <c r="HO66" s="226"/>
      <c r="HP66" s="226"/>
      <c r="HQ66" s="226"/>
      <c r="HR66" s="226"/>
      <c r="HS66" s="226"/>
      <c r="HT66" s="226"/>
      <c r="HU66" s="226"/>
      <c r="HV66" s="226"/>
      <c r="HW66" s="226"/>
      <c r="HX66" s="226"/>
      <c r="HY66" s="226"/>
      <c r="HZ66" s="226"/>
      <c r="IA66" s="226"/>
      <c r="IB66" s="226"/>
      <c r="IC66" s="226"/>
      <c r="ID66" s="226"/>
      <c r="IE66" s="226"/>
      <c r="IF66" s="226"/>
      <c r="IG66" s="226"/>
      <c r="IH66" s="226"/>
      <c r="II66" s="226"/>
      <c r="IJ66" s="226"/>
      <c r="IK66" s="226"/>
      <c r="IL66" s="226"/>
      <c r="IM66" s="226"/>
      <c r="IN66" s="226"/>
      <c r="IO66" s="226"/>
      <c r="IP66" s="226"/>
      <c r="IQ66" s="226"/>
      <c r="IR66" s="226"/>
      <c r="IS66" s="226"/>
      <c r="IT66" s="226"/>
      <c r="IU66" s="226"/>
      <c r="IV66" s="226"/>
      <c r="IW66" s="226"/>
      <c r="IX66" s="226"/>
      <c r="IY66" s="226"/>
      <c r="IZ66" s="226"/>
      <c r="JA66" s="226"/>
      <c r="JB66" s="226"/>
      <c r="JC66" s="226"/>
      <c r="JD66" s="226"/>
      <c r="JE66" s="226"/>
      <c r="JF66" s="226"/>
      <c r="JG66" s="226"/>
      <c r="JH66" s="226"/>
    </row>
    <row r="67" spans="1:268" s="186" customFormat="1" ht="15" x14ac:dyDescent="0.25">
      <c r="A67" s="201"/>
      <c r="B67" s="204"/>
      <c r="C67" s="307"/>
      <c r="D67" s="70"/>
      <c r="E67" s="307"/>
      <c r="F67" s="70"/>
      <c r="G67" s="307"/>
      <c r="H67" s="70"/>
      <c r="I67" s="229"/>
      <c r="J67" s="228"/>
      <c r="K67" s="228"/>
      <c r="L67" s="228"/>
      <c r="M67" s="228"/>
      <c r="N67" s="228"/>
      <c r="O67" s="228"/>
      <c r="P67" s="228"/>
      <c r="Q67" s="228"/>
      <c r="R67" s="228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  <c r="CK67" s="226"/>
      <c r="CL67" s="226"/>
      <c r="CM67" s="226"/>
      <c r="CN67" s="226"/>
      <c r="CO67" s="226"/>
      <c r="CP67" s="226"/>
      <c r="CQ67" s="226"/>
      <c r="CR67" s="226"/>
      <c r="CS67" s="226"/>
      <c r="CT67" s="226"/>
      <c r="CU67" s="226"/>
      <c r="CV67" s="226"/>
      <c r="CW67" s="226"/>
      <c r="CX67" s="226"/>
      <c r="CY67" s="226"/>
      <c r="CZ67" s="226"/>
      <c r="DA67" s="226"/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6"/>
      <c r="DW67" s="226"/>
      <c r="DX67" s="226"/>
      <c r="DY67" s="226"/>
      <c r="DZ67" s="226"/>
      <c r="EA67" s="226"/>
      <c r="EB67" s="226"/>
      <c r="EC67" s="226"/>
      <c r="ED67" s="226"/>
      <c r="EE67" s="226"/>
      <c r="EF67" s="226"/>
      <c r="EG67" s="226"/>
      <c r="EH67" s="226"/>
      <c r="EI67" s="226"/>
      <c r="EJ67" s="226"/>
      <c r="EK67" s="226"/>
      <c r="EL67" s="226"/>
      <c r="EM67" s="226"/>
      <c r="EN67" s="226"/>
      <c r="EO67" s="226"/>
      <c r="EP67" s="226"/>
      <c r="EQ67" s="226"/>
      <c r="ER67" s="226"/>
      <c r="ES67" s="226"/>
      <c r="ET67" s="226"/>
      <c r="EU67" s="226"/>
      <c r="EV67" s="226"/>
      <c r="EW67" s="226"/>
      <c r="EX67" s="226"/>
      <c r="EY67" s="226"/>
      <c r="EZ67" s="226"/>
      <c r="FA67" s="226"/>
      <c r="FB67" s="226"/>
      <c r="FC67" s="226"/>
      <c r="FD67" s="226"/>
      <c r="FE67" s="226"/>
      <c r="FF67" s="226"/>
      <c r="FG67" s="226"/>
      <c r="FH67" s="226"/>
      <c r="FI67" s="226"/>
      <c r="FJ67" s="226"/>
      <c r="FK67" s="226"/>
      <c r="FL67" s="226"/>
      <c r="FM67" s="226"/>
      <c r="FN67" s="226"/>
      <c r="FO67" s="226"/>
      <c r="FP67" s="226"/>
      <c r="FQ67" s="226"/>
      <c r="FR67" s="226"/>
      <c r="FS67" s="226"/>
      <c r="FT67" s="226"/>
      <c r="FU67" s="226"/>
      <c r="FV67" s="226"/>
      <c r="FW67" s="226"/>
      <c r="FX67" s="226"/>
      <c r="FY67" s="226"/>
      <c r="FZ67" s="226"/>
      <c r="GA67" s="226"/>
      <c r="GB67" s="226"/>
      <c r="GC67" s="226"/>
      <c r="GD67" s="226"/>
      <c r="GE67" s="226"/>
      <c r="GF67" s="226"/>
      <c r="GG67" s="226"/>
      <c r="GH67" s="226"/>
      <c r="GI67" s="226"/>
      <c r="GJ67" s="226"/>
      <c r="GK67" s="226"/>
      <c r="GL67" s="226"/>
      <c r="GM67" s="226"/>
      <c r="GN67" s="226"/>
      <c r="GO67" s="226"/>
      <c r="GP67" s="226"/>
      <c r="GQ67" s="226"/>
      <c r="GR67" s="226"/>
      <c r="GS67" s="226"/>
      <c r="GT67" s="226"/>
      <c r="GU67" s="226"/>
      <c r="GV67" s="226"/>
      <c r="GW67" s="226"/>
      <c r="GX67" s="226"/>
      <c r="GY67" s="226"/>
      <c r="GZ67" s="226"/>
      <c r="HA67" s="226"/>
      <c r="HB67" s="226"/>
      <c r="HC67" s="226"/>
      <c r="HD67" s="226"/>
      <c r="HE67" s="226"/>
      <c r="HF67" s="226"/>
      <c r="HG67" s="226"/>
      <c r="HH67" s="226"/>
      <c r="HI67" s="226"/>
      <c r="HJ67" s="226"/>
      <c r="HK67" s="226"/>
      <c r="HL67" s="226"/>
      <c r="HM67" s="226"/>
      <c r="HN67" s="226"/>
      <c r="HO67" s="226"/>
      <c r="HP67" s="226"/>
      <c r="HQ67" s="226"/>
      <c r="HR67" s="226"/>
      <c r="HS67" s="226"/>
      <c r="HT67" s="226"/>
      <c r="HU67" s="226"/>
      <c r="HV67" s="226"/>
      <c r="HW67" s="226"/>
      <c r="HX67" s="226"/>
      <c r="HY67" s="226"/>
      <c r="HZ67" s="226"/>
      <c r="IA67" s="226"/>
      <c r="IB67" s="226"/>
      <c r="IC67" s="226"/>
      <c r="ID67" s="226"/>
      <c r="IE67" s="226"/>
      <c r="IF67" s="226"/>
      <c r="IG67" s="226"/>
      <c r="IH67" s="226"/>
      <c r="II67" s="226"/>
      <c r="IJ67" s="226"/>
      <c r="IK67" s="226"/>
      <c r="IL67" s="226"/>
      <c r="IM67" s="226"/>
      <c r="IN67" s="226"/>
      <c r="IO67" s="226"/>
      <c r="IP67" s="226"/>
      <c r="IQ67" s="226"/>
      <c r="IR67" s="226"/>
      <c r="IS67" s="226"/>
      <c r="IT67" s="226"/>
      <c r="IU67" s="226"/>
      <c r="IV67" s="226"/>
      <c r="IW67" s="226"/>
      <c r="IX67" s="226"/>
      <c r="IY67" s="226"/>
      <c r="IZ67" s="226"/>
      <c r="JA67" s="226"/>
      <c r="JB67" s="226"/>
      <c r="JC67" s="226"/>
      <c r="JD67" s="226"/>
      <c r="JE67" s="226"/>
      <c r="JF67" s="226"/>
      <c r="JG67" s="226"/>
      <c r="JH67" s="226"/>
    </row>
    <row r="68" spans="1:268" s="186" customFormat="1" ht="14.25" x14ac:dyDescent="0.2">
      <c r="A68" s="236" t="s">
        <v>190</v>
      </c>
      <c r="B68" s="199" t="s">
        <v>187</v>
      </c>
      <c r="C68" s="306">
        <f>ROUNDDOWN('7990NTP-P'!G30-('7990NTP-P'!G30*0.12),2)</f>
        <v>0</v>
      </c>
      <c r="D68" s="71">
        <f>'7990NTP-P'!C30</f>
        <v>0</v>
      </c>
      <c r="E68" s="306">
        <f>ROUNDDOWN('7990NTP-P'!H30-('7990NTP-P'!H30*0.12),2)</f>
        <v>0</v>
      </c>
      <c r="F68" s="71">
        <f>'7990NTP-P'!D30</f>
        <v>0</v>
      </c>
      <c r="G68" s="306">
        <f>ROUNDDOWN('7990NTP-P'!I30-('7990NTP-P'!I30*0.12),2)</f>
        <v>0</v>
      </c>
      <c r="H68" s="71">
        <f>'7990NTP-P'!E30</f>
        <v>0</v>
      </c>
      <c r="I68" s="229"/>
      <c r="J68" s="228"/>
      <c r="K68" s="228"/>
      <c r="L68" s="228"/>
      <c r="M68" s="228"/>
      <c r="N68" s="228"/>
      <c r="O68" s="228"/>
      <c r="P68" s="228"/>
      <c r="Q68" s="228"/>
      <c r="R68" s="228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  <c r="BI68" s="226"/>
      <c r="BJ68" s="226"/>
      <c r="BK68" s="226"/>
      <c r="BL68" s="226"/>
      <c r="BM68" s="226"/>
      <c r="BN68" s="226"/>
      <c r="BO68" s="226"/>
      <c r="BP68" s="226"/>
      <c r="BQ68" s="226"/>
      <c r="BR68" s="226"/>
      <c r="BS68" s="226"/>
      <c r="BT68" s="226"/>
      <c r="BU68" s="226"/>
      <c r="BV68" s="226"/>
      <c r="BW68" s="226"/>
      <c r="BX68" s="226"/>
      <c r="BY68" s="226"/>
      <c r="BZ68" s="226"/>
      <c r="CA68" s="226"/>
      <c r="CB68" s="226"/>
      <c r="CC68" s="226"/>
      <c r="CD68" s="226"/>
      <c r="CE68" s="226"/>
      <c r="CF68" s="226"/>
      <c r="CG68" s="226"/>
      <c r="CH68" s="226"/>
      <c r="CI68" s="226"/>
      <c r="CJ68" s="226"/>
      <c r="CK68" s="226"/>
      <c r="CL68" s="226"/>
      <c r="CM68" s="226"/>
      <c r="CN68" s="226"/>
      <c r="CO68" s="226"/>
      <c r="CP68" s="226"/>
      <c r="CQ68" s="226"/>
      <c r="CR68" s="226"/>
      <c r="CS68" s="226"/>
      <c r="CT68" s="226"/>
      <c r="CU68" s="226"/>
      <c r="CV68" s="226"/>
      <c r="CW68" s="226"/>
      <c r="CX68" s="226"/>
      <c r="CY68" s="226"/>
      <c r="CZ68" s="226"/>
      <c r="DA68" s="226"/>
      <c r="DB68" s="226"/>
      <c r="DC68" s="226"/>
      <c r="DD68" s="226"/>
      <c r="DE68" s="226"/>
      <c r="DF68" s="226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226"/>
      <c r="DR68" s="226"/>
      <c r="DS68" s="226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6"/>
      <c r="EF68" s="226"/>
      <c r="EG68" s="226"/>
      <c r="EH68" s="226"/>
      <c r="EI68" s="226"/>
      <c r="EJ68" s="226"/>
      <c r="EK68" s="226"/>
      <c r="EL68" s="226"/>
      <c r="EM68" s="226"/>
      <c r="EN68" s="226"/>
      <c r="EO68" s="226"/>
      <c r="EP68" s="226"/>
      <c r="EQ68" s="226"/>
      <c r="ER68" s="226"/>
      <c r="ES68" s="226"/>
      <c r="ET68" s="226"/>
      <c r="EU68" s="226"/>
      <c r="EV68" s="226"/>
      <c r="EW68" s="226"/>
      <c r="EX68" s="226"/>
      <c r="EY68" s="226"/>
      <c r="EZ68" s="226"/>
      <c r="FA68" s="226"/>
      <c r="FB68" s="226"/>
      <c r="FC68" s="226"/>
      <c r="FD68" s="226"/>
      <c r="FE68" s="226"/>
      <c r="FF68" s="226"/>
      <c r="FG68" s="226"/>
      <c r="FH68" s="226"/>
      <c r="FI68" s="226"/>
      <c r="FJ68" s="226"/>
      <c r="FK68" s="226"/>
      <c r="FL68" s="226"/>
      <c r="FM68" s="226"/>
      <c r="FN68" s="226"/>
      <c r="FO68" s="226"/>
      <c r="FP68" s="226"/>
      <c r="FQ68" s="226"/>
      <c r="FR68" s="226"/>
      <c r="FS68" s="226"/>
      <c r="FT68" s="226"/>
      <c r="FU68" s="226"/>
      <c r="FV68" s="226"/>
      <c r="FW68" s="226"/>
      <c r="FX68" s="226"/>
      <c r="FY68" s="226"/>
      <c r="FZ68" s="226"/>
      <c r="GA68" s="226"/>
      <c r="GB68" s="226"/>
      <c r="GC68" s="226"/>
      <c r="GD68" s="226"/>
      <c r="GE68" s="226"/>
      <c r="GF68" s="226"/>
      <c r="GG68" s="226"/>
      <c r="GH68" s="226"/>
      <c r="GI68" s="226"/>
      <c r="GJ68" s="226"/>
      <c r="GK68" s="226"/>
      <c r="GL68" s="226"/>
      <c r="GM68" s="226"/>
      <c r="GN68" s="226"/>
      <c r="GO68" s="226"/>
      <c r="GP68" s="226"/>
      <c r="GQ68" s="226"/>
      <c r="GR68" s="226"/>
      <c r="GS68" s="226"/>
      <c r="GT68" s="226"/>
      <c r="GU68" s="226"/>
      <c r="GV68" s="226"/>
      <c r="GW68" s="226"/>
      <c r="GX68" s="226"/>
      <c r="GY68" s="226"/>
      <c r="GZ68" s="226"/>
      <c r="HA68" s="226"/>
      <c r="HB68" s="226"/>
      <c r="HC68" s="226"/>
      <c r="HD68" s="226"/>
      <c r="HE68" s="226"/>
      <c r="HF68" s="226"/>
      <c r="HG68" s="226"/>
      <c r="HH68" s="226"/>
      <c r="HI68" s="226"/>
      <c r="HJ68" s="226"/>
      <c r="HK68" s="226"/>
      <c r="HL68" s="226"/>
      <c r="HM68" s="226"/>
      <c r="HN68" s="226"/>
      <c r="HO68" s="226"/>
      <c r="HP68" s="226"/>
      <c r="HQ68" s="226"/>
      <c r="HR68" s="226"/>
      <c r="HS68" s="226"/>
      <c r="HT68" s="226"/>
      <c r="HU68" s="226"/>
      <c r="HV68" s="226"/>
      <c r="HW68" s="226"/>
      <c r="HX68" s="226"/>
      <c r="HY68" s="226"/>
      <c r="HZ68" s="226"/>
      <c r="IA68" s="226"/>
      <c r="IB68" s="226"/>
      <c r="IC68" s="226"/>
      <c r="ID68" s="226"/>
      <c r="IE68" s="226"/>
      <c r="IF68" s="226"/>
      <c r="IG68" s="226"/>
      <c r="IH68" s="226"/>
      <c r="II68" s="226"/>
      <c r="IJ68" s="226"/>
      <c r="IK68" s="226"/>
      <c r="IL68" s="226"/>
      <c r="IM68" s="226"/>
      <c r="IN68" s="226"/>
      <c r="IO68" s="226"/>
      <c r="IP68" s="226"/>
      <c r="IQ68" s="226"/>
      <c r="IR68" s="226"/>
      <c r="IS68" s="226"/>
      <c r="IT68" s="226"/>
      <c r="IU68" s="226"/>
      <c r="IV68" s="226"/>
      <c r="IW68" s="226"/>
      <c r="IX68" s="226"/>
      <c r="IY68" s="226"/>
      <c r="IZ68" s="226"/>
      <c r="JA68" s="226"/>
      <c r="JB68" s="226"/>
      <c r="JC68" s="226"/>
      <c r="JD68" s="226"/>
      <c r="JE68" s="226"/>
      <c r="JF68" s="226"/>
      <c r="JG68" s="226"/>
      <c r="JH68" s="226"/>
    </row>
    <row r="69" spans="1:268" s="186" customFormat="1" ht="16.5" x14ac:dyDescent="0.3">
      <c r="A69" s="237" t="s">
        <v>189</v>
      </c>
      <c r="B69" s="203" t="s">
        <v>188</v>
      </c>
      <c r="C69" s="308">
        <f>ROUNDUP('7990NTP-P'!G30*0.12,2)</f>
        <v>0</v>
      </c>
      <c r="D69" s="74"/>
      <c r="E69" s="306">
        <f>ROUNDUP('7990NTP-P'!H30*0.12,2)</f>
        <v>0</v>
      </c>
      <c r="F69" s="74"/>
      <c r="G69" s="306">
        <f>ROUNDUP('7990NTP-P'!I30*0.12,2)</f>
        <v>0</v>
      </c>
      <c r="H69" s="74"/>
      <c r="I69" s="229"/>
      <c r="J69" s="228"/>
      <c r="K69" s="228"/>
      <c r="L69" s="228"/>
      <c r="M69" s="228"/>
      <c r="N69" s="228"/>
      <c r="O69" s="228"/>
      <c r="P69" s="228"/>
      <c r="Q69" s="228"/>
      <c r="R69" s="228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6"/>
      <c r="CC69" s="226"/>
      <c r="CD69" s="226"/>
      <c r="CE69" s="226"/>
      <c r="CF69" s="226"/>
      <c r="CG69" s="226"/>
      <c r="CH69" s="226"/>
      <c r="CI69" s="226"/>
      <c r="CJ69" s="226"/>
      <c r="CK69" s="226"/>
      <c r="CL69" s="226"/>
      <c r="CM69" s="226"/>
      <c r="CN69" s="226"/>
      <c r="CO69" s="226"/>
      <c r="CP69" s="226"/>
      <c r="CQ69" s="226"/>
      <c r="CR69" s="226"/>
      <c r="CS69" s="226"/>
      <c r="CT69" s="226"/>
      <c r="CU69" s="226"/>
      <c r="CV69" s="226"/>
      <c r="CW69" s="226"/>
      <c r="CX69" s="226"/>
      <c r="CY69" s="226"/>
      <c r="CZ69" s="226"/>
      <c r="DA69" s="226"/>
      <c r="DB69" s="226"/>
      <c r="DC69" s="226"/>
      <c r="DD69" s="226"/>
      <c r="DE69" s="226"/>
      <c r="DF69" s="226"/>
      <c r="DG69" s="226"/>
      <c r="DH69" s="226"/>
      <c r="DI69" s="226"/>
      <c r="DJ69" s="226"/>
      <c r="DK69" s="226"/>
      <c r="DL69" s="226"/>
      <c r="DM69" s="226"/>
      <c r="DN69" s="226"/>
      <c r="DO69" s="226"/>
      <c r="DP69" s="226"/>
      <c r="DQ69" s="226"/>
      <c r="DR69" s="226"/>
      <c r="DS69" s="226"/>
      <c r="DT69" s="226"/>
      <c r="DU69" s="226"/>
      <c r="DV69" s="226"/>
      <c r="DW69" s="226"/>
      <c r="DX69" s="226"/>
      <c r="DY69" s="226"/>
      <c r="DZ69" s="226"/>
      <c r="EA69" s="226"/>
      <c r="EB69" s="226"/>
      <c r="EC69" s="226"/>
      <c r="ED69" s="226"/>
      <c r="EE69" s="226"/>
      <c r="EF69" s="226"/>
      <c r="EG69" s="226"/>
      <c r="EH69" s="226"/>
      <c r="EI69" s="226"/>
      <c r="EJ69" s="226"/>
      <c r="EK69" s="226"/>
      <c r="EL69" s="226"/>
      <c r="EM69" s="226"/>
      <c r="EN69" s="226"/>
      <c r="EO69" s="226"/>
      <c r="EP69" s="226"/>
      <c r="EQ69" s="226"/>
      <c r="ER69" s="226"/>
      <c r="ES69" s="226"/>
      <c r="ET69" s="226"/>
      <c r="EU69" s="226"/>
      <c r="EV69" s="226"/>
      <c r="EW69" s="226"/>
      <c r="EX69" s="226"/>
      <c r="EY69" s="226"/>
      <c r="EZ69" s="226"/>
      <c r="FA69" s="226"/>
      <c r="FB69" s="226"/>
      <c r="FC69" s="226"/>
      <c r="FD69" s="226"/>
      <c r="FE69" s="226"/>
      <c r="FF69" s="226"/>
      <c r="FG69" s="226"/>
      <c r="FH69" s="226"/>
      <c r="FI69" s="226"/>
      <c r="FJ69" s="226"/>
      <c r="FK69" s="226"/>
      <c r="FL69" s="226"/>
      <c r="FM69" s="226"/>
      <c r="FN69" s="226"/>
      <c r="FO69" s="226"/>
      <c r="FP69" s="226"/>
      <c r="FQ69" s="226"/>
      <c r="FR69" s="226"/>
      <c r="FS69" s="226"/>
      <c r="FT69" s="226"/>
      <c r="FU69" s="226"/>
      <c r="FV69" s="226"/>
      <c r="FW69" s="226"/>
      <c r="FX69" s="226"/>
      <c r="FY69" s="226"/>
      <c r="FZ69" s="226"/>
      <c r="GA69" s="226"/>
      <c r="GB69" s="226"/>
      <c r="GC69" s="226"/>
      <c r="GD69" s="226"/>
      <c r="GE69" s="226"/>
      <c r="GF69" s="226"/>
      <c r="GG69" s="226"/>
      <c r="GH69" s="226"/>
      <c r="GI69" s="226"/>
      <c r="GJ69" s="226"/>
      <c r="GK69" s="226"/>
      <c r="GL69" s="226"/>
      <c r="GM69" s="226"/>
      <c r="GN69" s="226"/>
      <c r="GO69" s="226"/>
      <c r="GP69" s="226"/>
      <c r="GQ69" s="226"/>
      <c r="GR69" s="226"/>
      <c r="GS69" s="226"/>
      <c r="GT69" s="226"/>
      <c r="GU69" s="226"/>
      <c r="GV69" s="226"/>
      <c r="GW69" s="226"/>
      <c r="GX69" s="226"/>
      <c r="GY69" s="226"/>
      <c r="GZ69" s="226"/>
      <c r="HA69" s="226"/>
      <c r="HB69" s="226"/>
      <c r="HC69" s="226"/>
      <c r="HD69" s="226"/>
      <c r="HE69" s="226"/>
      <c r="HF69" s="226"/>
      <c r="HG69" s="226"/>
      <c r="HH69" s="226"/>
      <c r="HI69" s="226"/>
      <c r="HJ69" s="226"/>
      <c r="HK69" s="226"/>
      <c r="HL69" s="226"/>
      <c r="HM69" s="226"/>
      <c r="HN69" s="226"/>
      <c r="HO69" s="226"/>
      <c r="HP69" s="226"/>
      <c r="HQ69" s="226"/>
      <c r="HR69" s="226"/>
      <c r="HS69" s="226"/>
      <c r="HT69" s="226"/>
      <c r="HU69" s="226"/>
      <c r="HV69" s="226"/>
      <c r="HW69" s="226"/>
      <c r="HX69" s="226"/>
      <c r="HY69" s="226"/>
      <c r="HZ69" s="226"/>
      <c r="IA69" s="226"/>
      <c r="IB69" s="226"/>
      <c r="IC69" s="226"/>
      <c r="ID69" s="226"/>
      <c r="IE69" s="226"/>
      <c r="IF69" s="226"/>
      <c r="IG69" s="226"/>
      <c r="IH69" s="226"/>
      <c r="II69" s="226"/>
      <c r="IJ69" s="226"/>
      <c r="IK69" s="226"/>
      <c r="IL69" s="226"/>
      <c r="IM69" s="226"/>
      <c r="IN69" s="226"/>
      <c r="IO69" s="226"/>
      <c r="IP69" s="226"/>
      <c r="IQ69" s="226"/>
      <c r="IR69" s="226"/>
      <c r="IS69" s="226"/>
      <c r="IT69" s="226"/>
      <c r="IU69" s="226"/>
      <c r="IV69" s="226"/>
      <c r="IW69" s="226"/>
      <c r="IX69" s="226"/>
      <c r="IY69" s="226"/>
      <c r="IZ69" s="226"/>
      <c r="JA69" s="226"/>
      <c r="JB69" s="226"/>
      <c r="JC69" s="226"/>
      <c r="JD69" s="226"/>
      <c r="JE69" s="226"/>
      <c r="JF69" s="226"/>
      <c r="JG69" s="226"/>
      <c r="JH69" s="226"/>
    </row>
    <row r="70" spans="1:268" s="186" customFormat="1" x14ac:dyDescent="0.2">
      <c r="A70" s="201"/>
      <c r="B70" s="201"/>
      <c r="C70" s="307"/>
      <c r="D70" s="70"/>
      <c r="E70" s="307"/>
      <c r="F70" s="70"/>
      <c r="G70" s="307"/>
      <c r="H70" s="70"/>
      <c r="I70" s="229"/>
      <c r="J70" s="228"/>
      <c r="K70" s="228"/>
      <c r="L70" s="228"/>
      <c r="M70" s="228"/>
      <c r="N70" s="228"/>
      <c r="O70" s="228"/>
      <c r="P70" s="228"/>
      <c r="Q70" s="228"/>
      <c r="R70" s="228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226"/>
      <c r="CE70" s="226"/>
      <c r="CF70" s="226"/>
      <c r="CG70" s="226"/>
      <c r="CH70" s="226"/>
      <c r="CI70" s="226"/>
      <c r="CJ70" s="226"/>
      <c r="CK70" s="226"/>
      <c r="CL70" s="226"/>
      <c r="CM70" s="226"/>
      <c r="CN70" s="226"/>
      <c r="CO70" s="226"/>
      <c r="CP70" s="226"/>
      <c r="CQ70" s="226"/>
      <c r="CR70" s="226"/>
      <c r="CS70" s="226"/>
      <c r="CT70" s="226"/>
      <c r="CU70" s="226"/>
      <c r="CV70" s="226"/>
      <c r="CW70" s="226"/>
      <c r="CX70" s="226"/>
      <c r="CY70" s="226"/>
      <c r="CZ70" s="226"/>
      <c r="DA70" s="226"/>
      <c r="DB70" s="226"/>
      <c r="DC70" s="226"/>
      <c r="DD70" s="226"/>
      <c r="DE70" s="226"/>
      <c r="DF70" s="226"/>
      <c r="DG70" s="226"/>
      <c r="DH70" s="226"/>
      <c r="DI70" s="226"/>
      <c r="DJ70" s="226"/>
      <c r="DK70" s="226"/>
      <c r="DL70" s="226"/>
      <c r="DM70" s="226"/>
      <c r="DN70" s="226"/>
      <c r="DO70" s="226"/>
      <c r="DP70" s="226"/>
      <c r="DQ70" s="226"/>
      <c r="DR70" s="226"/>
      <c r="DS70" s="226"/>
      <c r="DT70" s="226"/>
      <c r="DU70" s="226"/>
      <c r="DV70" s="226"/>
      <c r="DW70" s="226"/>
      <c r="DX70" s="226"/>
      <c r="DY70" s="226"/>
      <c r="DZ70" s="226"/>
      <c r="EA70" s="226"/>
      <c r="EB70" s="226"/>
      <c r="EC70" s="226"/>
      <c r="ED70" s="226"/>
      <c r="EE70" s="226"/>
      <c r="EF70" s="226"/>
      <c r="EG70" s="226"/>
      <c r="EH70" s="226"/>
      <c r="EI70" s="226"/>
      <c r="EJ70" s="226"/>
      <c r="EK70" s="226"/>
      <c r="EL70" s="226"/>
      <c r="EM70" s="226"/>
      <c r="EN70" s="226"/>
      <c r="EO70" s="226"/>
      <c r="EP70" s="226"/>
      <c r="EQ70" s="226"/>
      <c r="ER70" s="226"/>
      <c r="ES70" s="226"/>
      <c r="ET70" s="226"/>
      <c r="EU70" s="226"/>
      <c r="EV70" s="226"/>
      <c r="EW70" s="226"/>
      <c r="EX70" s="226"/>
      <c r="EY70" s="226"/>
      <c r="EZ70" s="226"/>
      <c r="FA70" s="226"/>
      <c r="FB70" s="226"/>
      <c r="FC70" s="226"/>
      <c r="FD70" s="226"/>
      <c r="FE70" s="226"/>
      <c r="FF70" s="226"/>
      <c r="FG70" s="226"/>
      <c r="FH70" s="226"/>
      <c r="FI70" s="226"/>
      <c r="FJ70" s="226"/>
      <c r="FK70" s="226"/>
      <c r="FL70" s="226"/>
      <c r="FM70" s="226"/>
      <c r="FN70" s="226"/>
      <c r="FO70" s="226"/>
      <c r="FP70" s="226"/>
      <c r="FQ70" s="226"/>
      <c r="FR70" s="226"/>
      <c r="FS70" s="226"/>
      <c r="FT70" s="226"/>
      <c r="FU70" s="226"/>
      <c r="FV70" s="226"/>
      <c r="FW70" s="226"/>
      <c r="FX70" s="226"/>
      <c r="FY70" s="226"/>
      <c r="FZ70" s="226"/>
      <c r="GA70" s="226"/>
      <c r="GB70" s="226"/>
      <c r="GC70" s="226"/>
      <c r="GD70" s="226"/>
      <c r="GE70" s="226"/>
      <c r="GF70" s="226"/>
      <c r="GG70" s="226"/>
      <c r="GH70" s="226"/>
      <c r="GI70" s="226"/>
      <c r="GJ70" s="226"/>
      <c r="GK70" s="226"/>
      <c r="GL70" s="226"/>
      <c r="GM70" s="226"/>
      <c r="GN70" s="226"/>
      <c r="GO70" s="226"/>
      <c r="GP70" s="226"/>
      <c r="GQ70" s="226"/>
      <c r="GR70" s="226"/>
      <c r="GS70" s="226"/>
      <c r="GT70" s="226"/>
      <c r="GU70" s="226"/>
      <c r="GV70" s="226"/>
      <c r="GW70" s="226"/>
      <c r="GX70" s="226"/>
      <c r="GY70" s="226"/>
      <c r="GZ70" s="226"/>
      <c r="HA70" s="226"/>
      <c r="HB70" s="226"/>
      <c r="HC70" s="226"/>
      <c r="HD70" s="226"/>
      <c r="HE70" s="226"/>
      <c r="HF70" s="226"/>
      <c r="HG70" s="226"/>
      <c r="HH70" s="226"/>
      <c r="HI70" s="226"/>
      <c r="HJ70" s="226"/>
      <c r="HK70" s="226"/>
      <c r="HL70" s="226"/>
      <c r="HM70" s="226"/>
      <c r="HN70" s="226"/>
      <c r="HO70" s="226"/>
      <c r="HP70" s="226"/>
      <c r="HQ70" s="226"/>
      <c r="HR70" s="226"/>
      <c r="HS70" s="226"/>
      <c r="HT70" s="226"/>
      <c r="HU70" s="226"/>
      <c r="HV70" s="226"/>
      <c r="HW70" s="226"/>
      <c r="HX70" s="226"/>
      <c r="HY70" s="226"/>
      <c r="HZ70" s="226"/>
      <c r="IA70" s="226"/>
      <c r="IB70" s="226"/>
      <c r="IC70" s="226"/>
      <c r="ID70" s="226"/>
      <c r="IE70" s="226"/>
      <c r="IF70" s="226"/>
      <c r="IG70" s="226"/>
      <c r="IH70" s="226"/>
      <c r="II70" s="226"/>
      <c r="IJ70" s="226"/>
      <c r="IK70" s="226"/>
      <c r="IL70" s="226"/>
      <c r="IM70" s="226"/>
      <c r="IN70" s="226"/>
      <c r="IO70" s="226"/>
      <c r="IP70" s="226"/>
      <c r="IQ70" s="226"/>
      <c r="IR70" s="226"/>
      <c r="IS70" s="226"/>
      <c r="IT70" s="226"/>
      <c r="IU70" s="226"/>
      <c r="IV70" s="226"/>
      <c r="IW70" s="226"/>
      <c r="IX70" s="226"/>
      <c r="IY70" s="226"/>
      <c r="IZ70" s="226"/>
      <c r="JA70" s="226"/>
      <c r="JB70" s="226"/>
      <c r="JC70" s="226"/>
      <c r="JD70" s="226"/>
      <c r="JE70" s="226"/>
      <c r="JF70" s="226"/>
      <c r="JG70" s="226"/>
      <c r="JH70" s="226"/>
    </row>
    <row r="71" spans="1:268" ht="14.25" x14ac:dyDescent="0.2">
      <c r="A71" s="43" t="s">
        <v>213</v>
      </c>
      <c r="B71" s="196" t="s">
        <v>214</v>
      </c>
      <c r="C71" s="306">
        <f>SUM('7990NTP-P'!$G$31*1)</f>
        <v>0</v>
      </c>
      <c r="D71" s="71">
        <f>'7990NTP-P'!$C$31</f>
        <v>0</v>
      </c>
      <c r="E71" s="306">
        <f>SUM('7990NTP-P'!$H$31*1)</f>
        <v>0</v>
      </c>
      <c r="F71" s="71">
        <f>'7990NTP-P'!$D$31</f>
        <v>0</v>
      </c>
      <c r="G71" s="306">
        <f>SUM('7990NTP-P'!$I$31*1)</f>
        <v>0</v>
      </c>
      <c r="H71" s="71">
        <f>'7990NTP-P'!$E$31</f>
        <v>0</v>
      </c>
      <c r="I71" s="229"/>
      <c r="J71" s="230"/>
      <c r="K71" s="227"/>
      <c r="L71" s="227"/>
      <c r="M71" s="227"/>
    </row>
    <row r="72" spans="1:268" x14ac:dyDescent="0.2">
      <c r="A72" s="219"/>
      <c r="B72" s="220"/>
      <c r="C72" s="310"/>
      <c r="D72" s="188"/>
      <c r="E72" s="310"/>
      <c r="F72" s="188"/>
      <c r="G72" s="310"/>
      <c r="H72" s="188"/>
      <c r="I72" s="229"/>
      <c r="J72" s="228"/>
      <c r="K72" s="228"/>
      <c r="L72" s="228"/>
      <c r="M72" s="228"/>
      <c r="N72" s="228"/>
      <c r="O72" s="228"/>
      <c r="P72" s="228"/>
      <c r="Q72" s="228"/>
      <c r="R72" s="228"/>
    </row>
    <row r="73" spans="1:268" ht="14.25" x14ac:dyDescent="0.2">
      <c r="A73" s="43" t="s">
        <v>215</v>
      </c>
      <c r="B73" s="196" t="s">
        <v>203</v>
      </c>
      <c r="C73" s="306">
        <f>SUM('7990NTP-P'!$G$32*1)</f>
        <v>0</v>
      </c>
      <c r="D73" s="71">
        <f>'7990NTP-P'!$C$32</f>
        <v>0</v>
      </c>
      <c r="E73" s="306">
        <f>SUM('7990NTP-P'!$H$32*1)</f>
        <v>0</v>
      </c>
      <c r="F73" s="71">
        <f>'7990NTP-P'!$D$32</f>
        <v>0</v>
      </c>
      <c r="G73" s="306">
        <f>SUM('7990NTP-P'!$I$32*1)</f>
        <v>0</v>
      </c>
      <c r="H73" s="71">
        <f>'7990NTP-P'!$E$32</f>
        <v>0</v>
      </c>
      <c r="I73" s="229"/>
      <c r="J73" s="228"/>
      <c r="K73" s="228"/>
      <c r="L73" s="228"/>
      <c r="M73" s="228"/>
      <c r="N73" s="228"/>
      <c r="O73" s="228"/>
      <c r="P73" s="228"/>
      <c r="Q73" s="228"/>
      <c r="R73" s="228"/>
    </row>
    <row r="74" spans="1:268" x14ac:dyDescent="0.2">
      <c r="A74" s="245"/>
      <c r="B74" s="220"/>
      <c r="C74" s="310"/>
      <c r="D74" s="188"/>
      <c r="E74" s="310"/>
      <c r="F74" s="188"/>
      <c r="G74" s="310"/>
      <c r="H74" s="188"/>
      <c r="I74" s="229"/>
      <c r="J74" s="228"/>
      <c r="K74" s="228"/>
      <c r="L74" s="228"/>
      <c r="M74" s="228"/>
      <c r="N74" s="228"/>
      <c r="O74" s="228"/>
      <c r="P74" s="228"/>
      <c r="Q74" s="228"/>
      <c r="R74" s="228"/>
    </row>
    <row r="75" spans="1:268" ht="14.25" x14ac:dyDescent="0.2">
      <c r="A75" s="43" t="s">
        <v>216</v>
      </c>
      <c r="B75" s="196" t="s">
        <v>217</v>
      </c>
      <c r="C75" s="306">
        <f>SUM('7990NTP-P'!$G$33*1)</f>
        <v>0</v>
      </c>
      <c r="D75" s="71">
        <f>'7990NTP-P'!$C$33</f>
        <v>0</v>
      </c>
      <c r="E75" s="306">
        <f>SUM('7990NTP-P'!$H$33*1)</f>
        <v>0</v>
      </c>
      <c r="F75" s="71">
        <f>'7990NTP-P'!$D$33</f>
        <v>0</v>
      </c>
      <c r="G75" s="306">
        <f>SUM('7990NTP-P'!$I$33*1)</f>
        <v>0</v>
      </c>
      <c r="H75" s="71">
        <f>'7990NTP-P'!$E$33</f>
        <v>0</v>
      </c>
      <c r="I75" s="229"/>
      <c r="J75" s="228"/>
      <c r="K75" s="228"/>
      <c r="L75" s="228"/>
      <c r="M75" s="228"/>
      <c r="N75" s="228"/>
      <c r="O75" s="228"/>
      <c r="P75" s="228"/>
      <c r="Q75" s="228"/>
      <c r="R75" s="228"/>
    </row>
    <row r="76" spans="1:268" x14ac:dyDescent="0.2">
      <c r="A76" s="245"/>
      <c r="B76" s="220"/>
      <c r="C76" s="310"/>
      <c r="D76" s="188"/>
      <c r="E76" s="310"/>
      <c r="F76" s="188"/>
      <c r="G76" s="310"/>
      <c r="H76" s="188"/>
      <c r="I76" s="229"/>
      <c r="J76" s="228"/>
      <c r="K76" s="228"/>
      <c r="L76" s="228"/>
      <c r="M76" s="228"/>
      <c r="N76" s="228"/>
      <c r="O76" s="228"/>
      <c r="P76" s="228"/>
      <c r="Q76" s="228"/>
      <c r="R76" s="228"/>
    </row>
    <row r="77" spans="1:268" ht="14.25" x14ac:dyDescent="0.2">
      <c r="A77" s="43" t="s">
        <v>218</v>
      </c>
      <c r="B77" s="196" t="s">
        <v>219</v>
      </c>
      <c r="C77" s="306">
        <f>SUM('7990NTP-P'!$G$34*1)</f>
        <v>0</v>
      </c>
      <c r="D77" s="71">
        <f>'7990NTP-P'!$C$34</f>
        <v>0</v>
      </c>
      <c r="E77" s="306">
        <f>SUM('7990NTP-P'!$H$34*1)</f>
        <v>0</v>
      </c>
      <c r="F77" s="71">
        <f>'7990NTP-P'!$D$34</f>
        <v>0</v>
      </c>
      <c r="G77" s="306">
        <f>SUM('7990NTP-P'!$I$34*1)</f>
        <v>0</v>
      </c>
      <c r="H77" s="71">
        <f>'7990NTP-P'!$E$34</f>
        <v>0</v>
      </c>
      <c r="I77" s="229"/>
      <c r="J77" s="228"/>
      <c r="K77" s="228"/>
      <c r="L77" s="228"/>
      <c r="M77" s="228"/>
      <c r="N77" s="228"/>
      <c r="O77" s="228"/>
      <c r="P77" s="228"/>
      <c r="Q77" s="228"/>
      <c r="R77" s="228"/>
    </row>
    <row r="78" spans="1:268" x14ac:dyDescent="0.2">
      <c r="A78" s="245"/>
      <c r="B78" s="220"/>
      <c r="C78" s="310"/>
      <c r="D78" s="188"/>
      <c r="E78" s="310"/>
      <c r="F78" s="188"/>
      <c r="G78" s="310"/>
      <c r="H78" s="188"/>
      <c r="I78" s="229"/>
      <c r="J78" s="228"/>
      <c r="K78" s="228"/>
      <c r="L78" s="228"/>
      <c r="M78" s="228"/>
      <c r="N78" s="228"/>
      <c r="O78" s="228"/>
      <c r="P78" s="228"/>
      <c r="Q78" s="228"/>
      <c r="R78" s="228"/>
    </row>
    <row r="79" spans="1:268" ht="14.25" customHeight="1" x14ac:dyDescent="0.2">
      <c r="A79" s="43" t="s">
        <v>220</v>
      </c>
      <c r="B79" s="196" t="s">
        <v>221</v>
      </c>
      <c r="C79" s="306">
        <f>SUM('7990NTP-P'!$G$35*1)</f>
        <v>0</v>
      </c>
      <c r="D79" s="71">
        <f>'7990NTP-P'!$C$35</f>
        <v>0</v>
      </c>
      <c r="E79" s="306">
        <f>SUM('7990NTP-P'!$H$35*1)</f>
        <v>0</v>
      </c>
      <c r="F79" s="71">
        <f>'7990NTP-P'!$D$35</f>
        <v>0</v>
      </c>
      <c r="G79" s="306">
        <f>SUM('7990NTP-P'!$I$35*1)</f>
        <v>0</v>
      </c>
      <c r="H79" s="71">
        <f>'7990NTP-P'!$E$35</f>
        <v>0</v>
      </c>
      <c r="I79" s="229"/>
      <c r="J79" s="228"/>
      <c r="K79" s="228"/>
      <c r="L79" s="228"/>
      <c r="M79" s="228"/>
      <c r="N79" s="228"/>
      <c r="O79" s="228"/>
      <c r="P79" s="228"/>
      <c r="Q79" s="228"/>
      <c r="R79" s="228"/>
    </row>
    <row r="80" spans="1:268" x14ac:dyDescent="0.2">
      <c r="A80" s="245"/>
      <c r="B80" s="220"/>
      <c r="C80" s="310"/>
      <c r="D80" s="188"/>
      <c r="E80" s="310"/>
      <c r="F80" s="188"/>
      <c r="G80" s="310"/>
      <c r="H80" s="188"/>
      <c r="I80" s="229"/>
      <c r="J80" s="228"/>
      <c r="K80" s="228"/>
      <c r="L80" s="228"/>
      <c r="M80" s="228"/>
      <c r="N80" s="228"/>
      <c r="O80" s="228"/>
      <c r="P80" s="228"/>
      <c r="Q80" s="228"/>
      <c r="R80" s="228"/>
    </row>
    <row r="81" spans="1:18" ht="14.25" x14ac:dyDescent="0.2">
      <c r="A81" s="43" t="s">
        <v>222</v>
      </c>
      <c r="B81" s="196" t="s">
        <v>223</v>
      </c>
      <c r="C81" s="306">
        <f>SUM('7990NTP-P'!$G$36*1)</f>
        <v>0</v>
      </c>
      <c r="D81" s="71">
        <f>'7990NTP-P'!$C$36</f>
        <v>0</v>
      </c>
      <c r="E81" s="306">
        <f>SUM('7990NTP-P'!$H$36*1)</f>
        <v>0</v>
      </c>
      <c r="F81" s="71">
        <f>'7990NTP-P'!$D$36</f>
        <v>0</v>
      </c>
      <c r="G81" s="306">
        <f>SUM('7990NTP-P'!$I$36*1)</f>
        <v>0</v>
      </c>
      <c r="H81" s="71">
        <f>'7990NTP-P'!$E$36</f>
        <v>0</v>
      </c>
      <c r="I81" s="229"/>
      <c r="J81" s="228"/>
      <c r="K81" s="228"/>
      <c r="L81" s="228"/>
      <c r="M81" s="228"/>
      <c r="N81" s="228"/>
      <c r="O81" s="228"/>
      <c r="P81" s="228"/>
      <c r="Q81" s="228"/>
      <c r="R81" s="228"/>
    </row>
    <row r="82" spans="1:18" ht="14.25" x14ac:dyDescent="0.2">
      <c r="A82" s="245"/>
      <c r="B82" s="197"/>
      <c r="C82" s="311"/>
      <c r="D82" s="253"/>
      <c r="E82" s="311"/>
      <c r="F82" s="253"/>
      <c r="G82" s="311"/>
      <c r="H82" s="253"/>
      <c r="I82" s="229"/>
      <c r="J82" s="228"/>
      <c r="K82" s="228"/>
      <c r="L82" s="228"/>
      <c r="M82" s="228"/>
      <c r="N82" s="228"/>
      <c r="O82" s="228"/>
      <c r="P82" s="228"/>
      <c r="Q82" s="228"/>
      <c r="R82" s="228"/>
    </row>
    <row r="83" spans="1:18" ht="14.25" x14ac:dyDescent="0.2">
      <c r="A83" s="254" t="s">
        <v>224</v>
      </c>
      <c r="B83" s="198" t="s">
        <v>232</v>
      </c>
      <c r="C83" s="306">
        <f>ROUNDDOWN('7990NTP-P'!$G$37*0.95,2)</f>
        <v>0</v>
      </c>
      <c r="D83" s="71">
        <f>'7990NTP-P'!$C$37</f>
        <v>0</v>
      </c>
      <c r="E83" s="306">
        <f>ROUNDDOWN('7990NTP-P'!$H$37*0.95,2)</f>
        <v>0</v>
      </c>
      <c r="F83" s="71">
        <f>'7990NTP-P'!$D$37</f>
        <v>0</v>
      </c>
      <c r="G83" s="306">
        <f>ROUNDDOWN('7990NTP-P'!$I$37*0.95,2)</f>
        <v>0</v>
      </c>
      <c r="H83" s="71">
        <f>'7990NTP-P'!$E$37</f>
        <v>0</v>
      </c>
      <c r="I83" s="229"/>
      <c r="J83" s="228"/>
      <c r="K83" s="228"/>
      <c r="L83" s="228"/>
      <c r="M83" s="228"/>
      <c r="N83" s="228"/>
      <c r="O83" s="228"/>
      <c r="P83" s="228"/>
      <c r="Q83" s="228"/>
      <c r="R83" s="228"/>
    </row>
    <row r="84" spans="1:18" ht="16.5" x14ac:dyDescent="0.3">
      <c r="A84" s="254" t="s">
        <v>225</v>
      </c>
      <c r="B84" s="198" t="s">
        <v>234</v>
      </c>
      <c r="C84" s="308">
        <f>ROUNDUP('7990NTP-P'!$G$37*0.05,2)</f>
        <v>0</v>
      </c>
      <c r="D84" s="74"/>
      <c r="E84" s="308">
        <f>ROUNDUP('7990NTP-P'!$H$37*0.05,2)</f>
        <v>0</v>
      </c>
      <c r="F84" s="74"/>
      <c r="G84" s="308">
        <f>ROUNDUP('7990NTP-P'!$I$37*0.05,2)</f>
        <v>0</v>
      </c>
      <c r="H84" s="74"/>
      <c r="I84" s="229"/>
      <c r="J84" s="228"/>
      <c r="K84" s="228"/>
      <c r="L84" s="228"/>
      <c r="M84" s="228"/>
      <c r="N84" s="228"/>
      <c r="O84" s="228"/>
      <c r="P84" s="228"/>
      <c r="Q84" s="228"/>
      <c r="R84" s="228"/>
    </row>
    <row r="85" spans="1:18" ht="14.25" x14ac:dyDescent="0.2">
      <c r="A85" s="245"/>
      <c r="B85" s="197"/>
      <c r="C85" s="311"/>
      <c r="D85" s="253"/>
      <c r="E85" s="311"/>
      <c r="F85" s="253"/>
      <c r="G85" s="311"/>
      <c r="H85" s="253"/>
      <c r="I85" s="229"/>
      <c r="J85" s="228"/>
      <c r="K85" s="228"/>
      <c r="L85" s="228"/>
      <c r="M85" s="228"/>
      <c r="N85" s="228"/>
      <c r="O85" s="228"/>
      <c r="P85" s="228"/>
      <c r="Q85" s="228"/>
      <c r="R85" s="228"/>
    </row>
    <row r="86" spans="1:18" ht="14.25" x14ac:dyDescent="0.2">
      <c r="A86" s="254" t="s">
        <v>237</v>
      </c>
      <c r="B86" s="198" t="s">
        <v>243</v>
      </c>
      <c r="C86" s="306">
        <f>ROUNDDOWN('7990NTP-P'!$G$37*0.94,2)</f>
        <v>0</v>
      </c>
      <c r="D86" s="71">
        <f>'7990NTP-P'!$C$38</f>
        <v>0</v>
      </c>
      <c r="E86" s="306">
        <f>ROUNDDOWN('7990NTP-P'!$H$37*0.94,2)</f>
        <v>0</v>
      </c>
      <c r="F86" s="71">
        <f>'7990NTP-P'!$D$38</f>
        <v>0</v>
      </c>
      <c r="G86" s="306">
        <f>ROUNDDOWN('7990NTP-P'!$I$37*0.94,2)</f>
        <v>0</v>
      </c>
      <c r="H86" s="71">
        <f>'7990NTP-P'!$E$38</f>
        <v>0</v>
      </c>
      <c r="I86" s="229"/>
      <c r="J86" s="228"/>
      <c r="K86" s="228"/>
      <c r="L86" s="228"/>
      <c r="M86" s="228"/>
      <c r="N86" s="228"/>
      <c r="O86" s="228"/>
      <c r="P86" s="228"/>
      <c r="Q86" s="228"/>
      <c r="R86" s="228"/>
    </row>
    <row r="87" spans="1:18" ht="16.5" x14ac:dyDescent="0.3">
      <c r="A87" s="254" t="s">
        <v>238</v>
      </c>
      <c r="B87" s="198" t="s">
        <v>247</v>
      </c>
      <c r="C87" s="308">
        <f>ROUNDUP('7990NTP-P'!$G$37*0.06,2)</f>
        <v>0</v>
      </c>
      <c r="D87" s="74"/>
      <c r="E87" s="308">
        <f>ROUNDUP('7990NTP-P'!$H$37*0.06,2)</f>
        <v>0</v>
      </c>
      <c r="F87" s="74"/>
      <c r="G87" s="308">
        <f>ROUNDUP('7990NTP-P'!$I$37*0.06,2)</f>
        <v>0</v>
      </c>
      <c r="H87" s="74"/>
      <c r="I87" s="229"/>
      <c r="J87" s="228"/>
      <c r="K87" s="228"/>
      <c r="L87" s="228"/>
      <c r="M87" s="228"/>
      <c r="N87" s="228"/>
      <c r="O87" s="228"/>
      <c r="P87" s="228"/>
      <c r="Q87" s="228"/>
      <c r="R87" s="228"/>
    </row>
    <row r="88" spans="1:18" ht="14.25" x14ac:dyDescent="0.2">
      <c r="A88" s="245"/>
      <c r="B88" s="197"/>
      <c r="C88" s="311"/>
      <c r="D88" s="253"/>
      <c r="E88" s="311"/>
      <c r="F88" s="253"/>
      <c r="G88" s="311"/>
      <c r="H88" s="253"/>
      <c r="I88" s="229"/>
      <c r="J88" s="228"/>
      <c r="K88" s="228"/>
      <c r="L88" s="228"/>
      <c r="M88" s="228"/>
      <c r="N88" s="228"/>
      <c r="O88" s="228"/>
      <c r="P88" s="228"/>
      <c r="Q88" s="228"/>
      <c r="R88" s="228"/>
    </row>
    <row r="89" spans="1:18" ht="14.25" x14ac:dyDescent="0.2">
      <c r="A89" s="254" t="s">
        <v>226</v>
      </c>
      <c r="B89" s="198" t="s">
        <v>235</v>
      </c>
      <c r="C89" s="306">
        <f>ROUNDDOWN('7990NTP-P'!$G$39*0.95,2)</f>
        <v>0</v>
      </c>
      <c r="D89" s="71">
        <f>'7990NTP-P'!$C$39</f>
        <v>0</v>
      </c>
      <c r="E89" s="306">
        <f>ROUNDDOWN('7990NTP-P'!$H$39*0.95,2)</f>
        <v>0</v>
      </c>
      <c r="F89" s="71">
        <f>'7990NTP-P'!$D$39</f>
        <v>0</v>
      </c>
      <c r="G89" s="306">
        <f>ROUNDDOWN('7990NTP-P'!$I$39*0.95,2)</f>
        <v>0</v>
      </c>
      <c r="H89" s="71">
        <f>'7990NTP-P'!$E$39</f>
        <v>0</v>
      </c>
      <c r="I89" s="229"/>
      <c r="J89" s="228"/>
      <c r="K89" s="228"/>
      <c r="L89" s="228"/>
      <c r="M89" s="228"/>
      <c r="N89" s="228"/>
      <c r="O89" s="228"/>
      <c r="P89" s="228"/>
      <c r="Q89" s="228"/>
      <c r="R89" s="228"/>
    </row>
    <row r="90" spans="1:18" ht="16.5" x14ac:dyDescent="0.3">
      <c r="A90" s="254" t="s">
        <v>227</v>
      </c>
      <c r="B90" s="198" t="s">
        <v>236</v>
      </c>
      <c r="C90" s="308">
        <f>ROUNDUP('7990NTP-P'!$G$39*0.05,2)</f>
        <v>0</v>
      </c>
      <c r="D90" s="74"/>
      <c r="E90" s="308">
        <f>ROUNDUP('7990NTP-P'!$H$39*0.05,2)</f>
        <v>0</v>
      </c>
      <c r="F90" s="74"/>
      <c r="G90" s="308">
        <f>ROUNDUP('7990NTP-P'!$I$39*0.05,2)</f>
        <v>0</v>
      </c>
      <c r="H90" s="74"/>
      <c r="I90" s="229"/>
      <c r="J90" s="228"/>
      <c r="K90" s="228"/>
      <c r="L90" s="228"/>
      <c r="M90" s="228"/>
      <c r="N90" s="228"/>
      <c r="O90" s="228"/>
      <c r="P90" s="228"/>
      <c r="Q90" s="228"/>
      <c r="R90" s="228"/>
    </row>
    <row r="91" spans="1:18" x14ac:dyDescent="0.2">
      <c r="A91" s="245"/>
      <c r="B91" s="220"/>
      <c r="C91" s="310"/>
      <c r="D91" s="188"/>
      <c r="E91" s="310"/>
      <c r="F91" s="188"/>
      <c r="G91" s="310"/>
      <c r="H91" s="188"/>
      <c r="I91" s="229"/>
      <c r="J91" s="228"/>
      <c r="K91" s="228"/>
      <c r="L91" s="228"/>
      <c r="M91" s="228"/>
      <c r="N91" s="228"/>
      <c r="O91" s="228"/>
      <c r="P91" s="228"/>
      <c r="Q91" s="228"/>
      <c r="R91" s="228"/>
    </row>
    <row r="92" spans="1:18" ht="14.25" x14ac:dyDescent="0.2">
      <c r="A92" s="254" t="s">
        <v>239</v>
      </c>
      <c r="B92" s="198" t="s">
        <v>248</v>
      </c>
      <c r="C92" s="306">
        <f>ROUNDDOWN('7990NTP-P'!$G$39*0.94,2)</f>
        <v>0</v>
      </c>
      <c r="D92" s="71">
        <f>'7990NTP-P'!$C$40</f>
        <v>0</v>
      </c>
      <c r="E92" s="306">
        <f>ROUNDDOWN('7990NTP-P'!$H$39*0.94,2)</f>
        <v>0</v>
      </c>
      <c r="F92" s="71">
        <f>'7990NTP-P'!$D$40</f>
        <v>0</v>
      </c>
      <c r="G92" s="306">
        <f>ROUNDDOWN('7990NTP-P'!$I$39*0.94,2)</f>
        <v>0</v>
      </c>
      <c r="H92" s="71">
        <f>'7990NTP-P'!$E$40</f>
        <v>0</v>
      </c>
      <c r="I92" s="229"/>
      <c r="J92" s="228"/>
      <c r="K92" s="228"/>
      <c r="L92" s="228"/>
      <c r="M92" s="228"/>
      <c r="N92" s="228"/>
      <c r="O92" s="228"/>
      <c r="P92" s="228"/>
      <c r="Q92" s="228"/>
      <c r="R92" s="228"/>
    </row>
    <row r="93" spans="1:18" ht="16.5" x14ac:dyDescent="0.3">
      <c r="A93" s="254" t="s">
        <v>240</v>
      </c>
      <c r="B93" s="198" t="s">
        <v>249</v>
      </c>
      <c r="C93" s="308">
        <f>ROUNDUP('7990NTP-P'!$G$39*0.06,2)</f>
        <v>0</v>
      </c>
      <c r="D93" s="74"/>
      <c r="E93" s="308">
        <f>ROUNDUP('7990NTP-P'!$H$39*0.06,2)</f>
        <v>0</v>
      </c>
      <c r="F93" s="74"/>
      <c r="G93" s="308">
        <f>ROUNDUP('7990NTP-P'!$I$39*0.06,2)</f>
        <v>0</v>
      </c>
      <c r="H93" s="74"/>
      <c r="I93" s="229"/>
      <c r="J93" s="228"/>
      <c r="K93" s="228"/>
      <c r="L93" s="228"/>
      <c r="M93" s="228"/>
      <c r="N93" s="228"/>
      <c r="O93" s="228"/>
      <c r="P93" s="228"/>
      <c r="Q93" s="228"/>
      <c r="R93" s="228"/>
    </row>
    <row r="94" spans="1:18" x14ac:dyDescent="0.2">
      <c r="A94" s="245"/>
      <c r="B94" s="220"/>
      <c r="C94" s="310"/>
      <c r="D94" s="188"/>
      <c r="E94" s="310"/>
      <c r="F94" s="188"/>
      <c r="G94" s="310"/>
      <c r="H94" s="188"/>
      <c r="I94" s="229"/>
      <c r="J94" s="228"/>
      <c r="K94" s="228"/>
      <c r="L94" s="228"/>
      <c r="M94" s="228"/>
      <c r="N94" s="228"/>
      <c r="O94" s="228"/>
      <c r="P94" s="228"/>
      <c r="Q94" s="228"/>
      <c r="R94" s="228"/>
    </row>
    <row r="95" spans="1:18" ht="14.25" x14ac:dyDescent="0.2">
      <c r="A95" s="86">
        <v>84</v>
      </c>
      <c r="B95" s="198" t="s">
        <v>81</v>
      </c>
      <c r="C95" s="306">
        <f>D128</f>
        <v>0</v>
      </c>
      <c r="D95" s="70"/>
      <c r="E95" s="319"/>
      <c r="F95" s="70"/>
      <c r="G95" s="319"/>
      <c r="H95" s="70"/>
      <c r="I95" s="229"/>
      <c r="J95" s="228"/>
      <c r="K95" s="228"/>
      <c r="L95" s="228"/>
      <c r="M95" s="228"/>
      <c r="N95" s="228"/>
      <c r="O95" s="228"/>
      <c r="P95" s="228"/>
      <c r="Q95" s="228"/>
      <c r="R95" s="228"/>
    </row>
    <row r="96" spans="1:18" ht="14.25" x14ac:dyDescent="0.2">
      <c r="A96" s="43" t="s">
        <v>82</v>
      </c>
      <c r="B96" s="198" t="s">
        <v>83</v>
      </c>
      <c r="C96" s="306">
        <f>D131</f>
        <v>0</v>
      </c>
      <c r="D96" s="70"/>
      <c r="E96" s="319"/>
      <c r="F96" s="70"/>
      <c r="G96" s="319"/>
      <c r="H96" s="70"/>
      <c r="I96" s="229"/>
      <c r="J96" s="228"/>
      <c r="K96" s="228"/>
      <c r="L96" s="228"/>
      <c r="M96" s="228"/>
      <c r="N96" s="228"/>
      <c r="O96" s="228"/>
      <c r="P96" s="228"/>
      <c r="Q96" s="228"/>
      <c r="R96" s="228"/>
    </row>
    <row r="97" spans="1:268" x14ac:dyDescent="0.2">
      <c r="A97" s="40"/>
      <c r="B97" s="206"/>
      <c r="C97" s="309"/>
      <c r="D97" s="70"/>
      <c r="E97" s="319"/>
      <c r="F97" s="70"/>
      <c r="G97" s="319"/>
      <c r="H97" s="70"/>
      <c r="I97" s="229"/>
      <c r="J97" s="228"/>
      <c r="K97" s="228"/>
      <c r="L97" s="228"/>
      <c r="M97" s="228"/>
      <c r="N97" s="228"/>
      <c r="O97" s="228"/>
      <c r="P97" s="228"/>
      <c r="Q97" s="228"/>
      <c r="R97" s="228"/>
    </row>
    <row r="98" spans="1:268" s="226" customFormat="1" x14ac:dyDescent="0.2">
      <c r="A98" s="221"/>
      <c r="B98" s="222"/>
      <c r="C98" s="312"/>
      <c r="D98" s="223"/>
      <c r="E98" s="320"/>
      <c r="F98" s="223"/>
      <c r="G98" s="320"/>
      <c r="H98" s="223"/>
      <c r="I98" s="229"/>
      <c r="J98" s="228"/>
      <c r="K98" s="228"/>
      <c r="L98" s="228"/>
      <c r="M98" s="228"/>
      <c r="N98" s="228"/>
      <c r="O98" s="228"/>
      <c r="P98" s="228"/>
      <c r="Q98" s="228"/>
      <c r="R98" s="228"/>
    </row>
    <row r="99" spans="1:268" s="226" customFormat="1" ht="13.5" thickBot="1" x14ac:dyDescent="0.25">
      <c r="A99" s="221"/>
      <c r="B99" s="224"/>
      <c r="C99" s="313"/>
      <c r="D99" s="225"/>
      <c r="E99" s="321"/>
      <c r="G99" s="324"/>
      <c r="H99" s="227"/>
      <c r="J99" s="228"/>
      <c r="K99" s="228"/>
      <c r="L99" s="228"/>
      <c r="M99" s="228"/>
      <c r="N99" s="228"/>
      <c r="O99" s="228"/>
      <c r="P99" s="228"/>
      <c r="Q99" s="228"/>
      <c r="R99" s="228"/>
    </row>
    <row r="100" spans="1:268" ht="13.5" thickBot="1" x14ac:dyDescent="0.25">
      <c r="A100" s="49"/>
      <c r="B100" s="107" t="s">
        <v>103</v>
      </c>
      <c r="C100" s="314"/>
      <c r="D100" s="44"/>
      <c r="E100" s="322"/>
      <c r="F100" s="39"/>
      <c r="G100" s="325"/>
      <c r="H100"/>
      <c r="J100" s="228"/>
      <c r="K100" s="228"/>
      <c r="L100" s="228"/>
      <c r="M100" s="228"/>
      <c r="N100" s="228"/>
      <c r="O100" s="228"/>
      <c r="P100" s="228"/>
      <c r="Q100" s="228"/>
      <c r="R100" s="228"/>
    </row>
    <row r="101" spans="1:268" ht="16.5" x14ac:dyDescent="0.3">
      <c r="A101" s="45" t="s">
        <v>84</v>
      </c>
      <c r="B101" s="207" t="s">
        <v>125</v>
      </c>
      <c r="C101" s="306">
        <f>SUM('7990NTP-P'!G11*1)</f>
        <v>0</v>
      </c>
      <c r="D101" s="71">
        <f>'7990NTP-P'!C11</f>
        <v>0</v>
      </c>
      <c r="E101" s="306">
        <f>SUM('7990NTP-P'!H11*1)</f>
        <v>0</v>
      </c>
      <c r="F101" s="71">
        <f>'7990NTP-P'!D11</f>
        <v>0</v>
      </c>
      <c r="G101" s="306">
        <f>SUM('7990NTP-P'!I11*1)</f>
        <v>0</v>
      </c>
      <c r="H101" s="71">
        <f>'7990NTP-P'!E11</f>
        <v>0</v>
      </c>
      <c r="J101" s="228"/>
      <c r="K101" s="228"/>
      <c r="L101" s="228"/>
      <c r="M101" s="228"/>
      <c r="N101" s="228"/>
      <c r="O101" s="228"/>
      <c r="P101" s="228"/>
      <c r="Q101" s="228"/>
      <c r="R101" s="228"/>
    </row>
    <row r="102" spans="1:268" ht="16.5" x14ac:dyDescent="0.3">
      <c r="A102" s="47">
        <v>84</v>
      </c>
      <c r="B102" s="208" t="s">
        <v>92</v>
      </c>
      <c r="C102" s="327">
        <f>D129</f>
        <v>0</v>
      </c>
      <c r="D102" s="82"/>
      <c r="E102" s="323"/>
      <c r="F102" s="41"/>
      <c r="G102" s="326"/>
      <c r="H102" s="42"/>
      <c r="J102" s="228"/>
      <c r="K102" s="228"/>
      <c r="L102" s="228"/>
      <c r="M102" s="228"/>
      <c r="N102" s="228"/>
      <c r="O102" s="228"/>
      <c r="P102" s="228"/>
      <c r="Q102" s="228"/>
      <c r="R102" s="228"/>
    </row>
    <row r="103" spans="1:268" ht="16.5" x14ac:dyDescent="0.3">
      <c r="A103" s="50" t="s">
        <v>82</v>
      </c>
      <c r="B103" s="209" t="s">
        <v>87</v>
      </c>
      <c r="C103" s="327">
        <f>D132</f>
        <v>0</v>
      </c>
      <c r="D103" s="83"/>
      <c r="E103" s="323"/>
      <c r="F103" s="41"/>
      <c r="G103" s="326"/>
      <c r="H103" s="42"/>
      <c r="J103" s="228"/>
      <c r="K103" s="228"/>
      <c r="L103" s="228"/>
      <c r="M103" s="228"/>
      <c r="N103" s="228"/>
      <c r="O103" s="228"/>
      <c r="P103" s="228"/>
      <c r="Q103" s="228"/>
      <c r="R103" s="228"/>
    </row>
    <row r="104" spans="1:268" ht="13.5" thickBot="1" x14ac:dyDescent="0.25">
      <c r="A104" s="219"/>
      <c r="B104" s="200"/>
      <c r="C104" s="315"/>
      <c r="D104" s="52"/>
      <c r="E104" s="323"/>
      <c r="F104" s="41"/>
      <c r="G104" s="326"/>
      <c r="H104" s="42"/>
      <c r="J104" s="228"/>
      <c r="K104" s="228"/>
      <c r="L104" s="228"/>
      <c r="M104" s="228"/>
      <c r="N104" s="228"/>
      <c r="O104" s="228"/>
      <c r="P104" s="228"/>
      <c r="Q104" s="228"/>
      <c r="R104" s="228"/>
    </row>
    <row r="105" spans="1:268" ht="13.5" thickBot="1" x14ac:dyDescent="0.25">
      <c r="A105" s="48"/>
      <c r="B105" s="195"/>
      <c r="C105" s="316"/>
      <c r="D105" s="53"/>
      <c r="E105" s="323"/>
      <c r="F105" s="41"/>
      <c r="G105" s="326"/>
      <c r="H105" s="42"/>
      <c r="J105" s="228"/>
      <c r="K105" s="228"/>
      <c r="L105" s="228"/>
      <c r="M105" s="228"/>
      <c r="N105" s="228"/>
      <c r="O105" s="228"/>
      <c r="P105" s="228"/>
      <c r="Q105" s="228"/>
      <c r="R105" s="228"/>
    </row>
    <row r="106" spans="1:268" ht="13.5" thickBot="1" x14ac:dyDescent="0.25">
      <c r="A106" s="49"/>
      <c r="B106" s="210" t="s">
        <v>102</v>
      </c>
      <c r="C106" s="317"/>
      <c r="D106" s="54">
        <v>0</v>
      </c>
      <c r="E106" s="322"/>
      <c r="F106" s="39"/>
      <c r="G106" s="325"/>
      <c r="H106"/>
      <c r="J106" s="228"/>
      <c r="K106" s="228"/>
      <c r="L106" s="228"/>
      <c r="M106" s="228"/>
      <c r="N106" s="228"/>
      <c r="O106" s="228"/>
      <c r="P106" s="228"/>
      <c r="Q106" s="228"/>
      <c r="R106" s="228"/>
    </row>
    <row r="107" spans="1:268" ht="16.5" x14ac:dyDescent="0.3">
      <c r="A107" s="45" t="s">
        <v>85</v>
      </c>
      <c r="B107" s="207" t="s">
        <v>126</v>
      </c>
      <c r="C107" s="306">
        <f>SUM('7990NTP-P'!G15*1)</f>
        <v>0</v>
      </c>
      <c r="D107" s="71">
        <f>'7990NTP-P'!C15</f>
        <v>0</v>
      </c>
      <c r="E107" s="306">
        <f>SUM('7990NTP-P'!H15*1)</f>
        <v>0</v>
      </c>
      <c r="F107" s="71">
        <f>'7990NTP-P'!D15</f>
        <v>0</v>
      </c>
      <c r="G107" s="306">
        <f>SUM('7990NTP-P'!I15*1)</f>
        <v>0</v>
      </c>
      <c r="H107" s="71">
        <f>'7990NTP-P'!E15</f>
        <v>0</v>
      </c>
      <c r="J107" s="228"/>
      <c r="K107" s="228"/>
      <c r="L107" s="228"/>
      <c r="M107" s="228"/>
      <c r="N107" s="228"/>
      <c r="O107" s="228"/>
      <c r="P107" s="228"/>
      <c r="Q107" s="228"/>
      <c r="R107" s="228"/>
    </row>
    <row r="108" spans="1:268" ht="16.5" x14ac:dyDescent="0.3">
      <c r="A108" s="47">
        <v>84</v>
      </c>
      <c r="B108" s="208" t="s">
        <v>93</v>
      </c>
      <c r="C108" s="327">
        <f>D130</f>
        <v>0</v>
      </c>
      <c r="D108" s="82"/>
      <c r="E108" s="65"/>
      <c r="F108" s="41"/>
      <c r="G108" s="69"/>
      <c r="H108" s="42"/>
      <c r="J108" s="228"/>
      <c r="K108" s="228"/>
      <c r="L108" s="228"/>
      <c r="M108" s="228"/>
      <c r="N108" s="228"/>
      <c r="O108" s="228"/>
      <c r="P108" s="228"/>
      <c r="Q108" s="228"/>
      <c r="R108" s="228"/>
    </row>
    <row r="109" spans="1:268" ht="16.5" x14ac:dyDescent="0.3">
      <c r="A109" s="50" t="s">
        <v>82</v>
      </c>
      <c r="B109" s="209" t="s">
        <v>87</v>
      </c>
      <c r="C109" s="327">
        <f>D133</f>
        <v>0</v>
      </c>
      <c r="D109" s="83"/>
      <c r="E109" s="65"/>
      <c r="F109" s="41"/>
      <c r="G109" s="69"/>
      <c r="H109" s="42"/>
      <c r="J109" s="228"/>
      <c r="K109" s="228"/>
      <c r="L109" s="228"/>
      <c r="M109" s="228"/>
      <c r="N109" s="228"/>
      <c r="O109" s="228"/>
      <c r="P109" s="228"/>
      <c r="Q109" s="228"/>
      <c r="R109" s="228"/>
    </row>
    <row r="110" spans="1:268" ht="13.5" thickBot="1" x14ac:dyDescent="0.25">
      <c r="A110" s="362"/>
      <c r="B110" s="200"/>
      <c r="C110" s="84"/>
      <c r="D110" s="85"/>
      <c r="E110" s="18"/>
      <c r="F110" s="1"/>
      <c r="G110" s="68"/>
      <c r="H110" s="2"/>
      <c r="J110" s="228"/>
      <c r="K110" s="228"/>
      <c r="L110" s="228"/>
      <c r="M110" s="228"/>
      <c r="N110" s="228"/>
      <c r="O110" s="228"/>
      <c r="P110" s="228"/>
      <c r="Q110" s="228"/>
      <c r="R110" s="228"/>
    </row>
    <row r="111" spans="1:268" x14ac:dyDescent="0.2">
      <c r="A111" s="37"/>
      <c r="B111" s="190"/>
      <c r="C111" s="58"/>
      <c r="D111" s="38"/>
      <c r="E111" s="18"/>
      <c r="F111" s="1"/>
      <c r="G111" s="68"/>
      <c r="H111" s="2"/>
    </row>
    <row r="112" spans="1:268" customFormat="1" ht="13.5" thickBot="1" x14ac:dyDescent="0.25">
      <c r="A112" s="21"/>
      <c r="B112" s="195"/>
      <c r="C112" s="60"/>
      <c r="D112" s="20"/>
      <c r="E112" s="60"/>
      <c r="G112" s="68"/>
      <c r="H112" s="2"/>
      <c r="I112" s="233"/>
      <c r="J112" s="226"/>
      <c r="K112" s="226"/>
      <c r="L112" s="226"/>
      <c r="M112" s="226"/>
      <c r="N112" s="226"/>
      <c r="O112" s="226"/>
      <c r="P112" s="226"/>
      <c r="Q112" s="226"/>
      <c r="R112" s="226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28"/>
      <c r="AY112" s="228"/>
      <c r="AZ112" s="228"/>
      <c r="BA112" s="228"/>
      <c r="BB112" s="228"/>
      <c r="BC112" s="228"/>
      <c r="BD112" s="228"/>
      <c r="BE112" s="228"/>
      <c r="BF112" s="228"/>
      <c r="BG112" s="228"/>
      <c r="BH112" s="228"/>
      <c r="BI112" s="228"/>
      <c r="BJ112" s="228"/>
      <c r="BK112" s="228"/>
      <c r="BL112" s="228"/>
      <c r="BM112" s="228"/>
      <c r="BN112" s="228"/>
      <c r="BO112" s="228"/>
      <c r="BP112" s="228"/>
      <c r="BQ112" s="228"/>
      <c r="BR112" s="228"/>
      <c r="BS112" s="228"/>
      <c r="BT112" s="228"/>
      <c r="BU112" s="228"/>
      <c r="BV112" s="228"/>
      <c r="BW112" s="228"/>
      <c r="BX112" s="228"/>
      <c r="BY112" s="228"/>
      <c r="BZ112" s="228"/>
      <c r="CA112" s="228"/>
      <c r="CB112" s="228"/>
      <c r="CC112" s="228"/>
      <c r="CD112" s="228"/>
      <c r="CE112" s="228"/>
      <c r="CF112" s="228"/>
      <c r="CG112" s="228"/>
      <c r="CH112" s="228"/>
      <c r="CI112" s="228"/>
      <c r="CJ112" s="228"/>
      <c r="CK112" s="228"/>
      <c r="CL112" s="228"/>
      <c r="CM112" s="228"/>
      <c r="CN112" s="228"/>
      <c r="CO112" s="228"/>
      <c r="CP112" s="228"/>
      <c r="CQ112" s="228"/>
      <c r="CR112" s="228"/>
      <c r="CS112" s="228"/>
      <c r="CT112" s="228"/>
      <c r="CU112" s="228"/>
      <c r="CV112" s="228"/>
      <c r="CW112" s="228"/>
      <c r="CX112" s="228"/>
      <c r="CY112" s="228"/>
      <c r="CZ112" s="228"/>
      <c r="DA112" s="228"/>
      <c r="DB112" s="228"/>
      <c r="DC112" s="228"/>
      <c r="DD112" s="228"/>
      <c r="DE112" s="228"/>
      <c r="DF112" s="228"/>
      <c r="DG112" s="228"/>
      <c r="DH112" s="228"/>
      <c r="DI112" s="228"/>
      <c r="DJ112" s="228"/>
      <c r="DK112" s="228"/>
      <c r="DL112" s="228"/>
      <c r="DM112" s="228"/>
      <c r="DN112" s="228"/>
      <c r="DO112" s="228"/>
      <c r="DP112" s="228"/>
      <c r="DQ112" s="228"/>
      <c r="DR112" s="228"/>
      <c r="DS112" s="228"/>
      <c r="DT112" s="228"/>
      <c r="DU112" s="228"/>
      <c r="DV112" s="228"/>
      <c r="DW112" s="228"/>
      <c r="DX112" s="228"/>
      <c r="DY112" s="228"/>
      <c r="DZ112" s="228"/>
      <c r="EA112" s="228"/>
      <c r="EB112" s="228"/>
      <c r="EC112" s="228"/>
      <c r="ED112" s="228"/>
      <c r="EE112" s="228"/>
      <c r="EF112" s="228"/>
      <c r="EG112" s="228"/>
      <c r="EH112" s="228"/>
      <c r="EI112" s="228"/>
      <c r="EJ112" s="228"/>
      <c r="EK112" s="228"/>
      <c r="EL112" s="228"/>
      <c r="EM112" s="228"/>
      <c r="EN112" s="228"/>
      <c r="EO112" s="228"/>
      <c r="EP112" s="228"/>
      <c r="EQ112" s="228"/>
      <c r="ER112" s="228"/>
      <c r="ES112" s="228"/>
      <c r="ET112" s="228"/>
      <c r="EU112" s="228"/>
      <c r="EV112" s="228"/>
      <c r="EW112" s="228"/>
      <c r="EX112" s="228"/>
      <c r="EY112" s="228"/>
      <c r="EZ112" s="228"/>
      <c r="FA112" s="228"/>
      <c r="FB112" s="228"/>
      <c r="FC112" s="228"/>
      <c r="FD112" s="228"/>
      <c r="FE112" s="228"/>
      <c r="FF112" s="228"/>
      <c r="FG112" s="228"/>
      <c r="FH112" s="228"/>
      <c r="FI112" s="228"/>
      <c r="FJ112" s="228"/>
      <c r="FK112" s="228"/>
      <c r="FL112" s="228"/>
      <c r="FM112" s="228"/>
      <c r="FN112" s="228"/>
      <c r="FO112" s="228"/>
      <c r="FP112" s="228"/>
      <c r="FQ112" s="228"/>
      <c r="FR112" s="228"/>
      <c r="FS112" s="228"/>
      <c r="FT112" s="228"/>
      <c r="FU112" s="228"/>
      <c r="FV112" s="228"/>
      <c r="FW112" s="228"/>
      <c r="FX112" s="228"/>
      <c r="FY112" s="228"/>
      <c r="FZ112" s="228"/>
      <c r="GA112" s="228"/>
      <c r="GB112" s="228"/>
      <c r="GC112" s="228"/>
      <c r="GD112" s="228"/>
      <c r="GE112" s="228"/>
      <c r="GF112" s="228"/>
      <c r="GG112" s="228"/>
      <c r="GH112" s="228"/>
      <c r="GI112" s="228"/>
      <c r="GJ112" s="228"/>
      <c r="GK112" s="228"/>
      <c r="GL112" s="228"/>
      <c r="GM112" s="228"/>
      <c r="GN112" s="228"/>
      <c r="GO112" s="228"/>
      <c r="GP112" s="228"/>
      <c r="GQ112" s="228"/>
      <c r="GR112" s="228"/>
      <c r="GS112" s="228"/>
      <c r="GT112" s="228"/>
      <c r="GU112" s="228"/>
      <c r="GV112" s="228"/>
      <c r="GW112" s="228"/>
      <c r="GX112" s="228"/>
      <c r="GY112" s="228"/>
      <c r="GZ112" s="228"/>
      <c r="HA112" s="228"/>
      <c r="HB112" s="228"/>
      <c r="HC112" s="228"/>
      <c r="HD112" s="228"/>
      <c r="HE112" s="228"/>
      <c r="HF112" s="228"/>
      <c r="HG112" s="228"/>
      <c r="HH112" s="228"/>
      <c r="HI112" s="228"/>
      <c r="HJ112" s="228"/>
      <c r="HK112" s="228"/>
      <c r="HL112" s="228"/>
      <c r="HM112" s="228"/>
      <c r="HN112" s="228"/>
      <c r="HO112" s="228"/>
      <c r="HP112" s="228"/>
      <c r="HQ112" s="228"/>
      <c r="HR112" s="228"/>
      <c r="HS112" s="228"/>
      <c r="HT112" s="228"/>
      <c r="HU112" s="228"/>
      <c r="HV112" s="228"/>
      <c r="HW112" s="228"/>
      <c r="HX112" s="228"/>
      <c r="HY112" s="228"/>
      <c r="HZ112" s="228"/>
      <c r="IA112" s="228"/>
      <c r="IB112" s="228"/>
      <c r="IC112" s="228"/>
      <c r="ID112" s="228"/>
      <c r="IE112" s="228"/>
      <c r="IF112" s="228"/>
      <c r="IG112" s="228"/>
      <c r="IH112" s="228"/>
      <c r="II112" s="228"/>
      <c r="IJ112" s="228"/>
      <c r="IK112" s="228"/>
      <c r="IL112" s="228"/>
      <c r="IM112" s="228"/>
      <c r="IN112" s="228"/>
      <c r="IO112" s="228"/>
      <c r="IP112" s="228"/>
      <c r="IQ112" s="228"/>
      <c r="IR112" s="228"/>
      <c r="IS112" s="228"/>
      <c r="IT112" s="228"/>
      <c r="IU112" s="228"/>
      <c r="IV112" s="228"/>
      <c r="IW112" s="228"/>
      <c r="IX112" s="228"/>
      <c r="IY112" s="228"/>
      <c r="IZ112" s="228"/>
      <c r="JA112" s="228"/>
      <c r="JB112" s="228"/>
      <c r="JC112" s="228"/>
      <c r="JD112" s="228"/>
      <c r="JE112" s="228"/>
      <c r="JF112" s="228"/>
      <c r="JG112" s="228"/>
      <c r="JH112" s="228"/>
    </row>
    <row r="113" spans="2:268" customFormat="1" ht="16.5" thickBot="1" x14ac:dyDescent="0.3">
      <c r="B113" s="238" t="s">
        <v>169</v>
      </c>
      <c r="C113" s="243" t="s">
        <v>12</v>
      </c>
      <c r="D113" s="109" t="s">
        <v>36</v>
      </c>
      <c r="E113" s="110" t="s">
        <v>37</v>
      </c>
      <c r="F113" s="111" t="s">
        <v>38</v>
      </c>
      <c r="G113" s="111" t="s">
        <v>228</v>
      </c>
      <c r="H113" s="34"/>
      <c r="I113" s="228"/>
      <c r="J113" s="226"/>
      <c r="K113" s="226"/>
      <c r="L113" s="226"/>
      <c r="M113" s="226"/>
      <c r="N113" s="226"/>
      <c r="O113" s="226"/>
      <c r="P113" s="226"/>
      <c r="Q113" s="226"/>
      <c r="R113" s="226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28"/>
      <c r="AT113" s="228"/>
      <c r="AU113" s="228"/>
      <c r="AV113" s="228"/>
      <c r="AW113" s="228"/>
      <c r="AX113" s="228"/>
      <c r="AY113" s="228"/>
      <c r="AZ113" s="228"/>
      <c r="BA113" s="228"/>
      <c r="BB113" s="228"/>
      <c r="BC113" s="228"/>
      <c r="BD113" s="228"/>
      <c r="BE113" s="228"/>
      <c r="BF113" s="228"/>
      <c r="BG113" s="228"/>
      <c r="BH113" s="228"/>
      <c r="BI113" s="228"/>
      <c r="BJ113" s="228"/>
      <c r="BK113" s="228"/>
      <c r="BL113" s="228"/>
      <c r="BM113" s="228"/>
      <c r="BN113" s="228"/>
      <c r="BO113" s="228"/>
      <c r="BP113" s="228"/>
      <c r="BQ113" s="228"/>
      <c r="BR113" s="228"/>
      <c r="BS113" s="228"/>
      <c r="BT113" s="228"/>
      <c r="BU113" s="228"/>
      <c r="BV113" s="228"/>
      <c r="BW113" s="228"/>
      <c r="BX113" s="228"/>
      <c r="BY113" s="228"/>
      <c r="BZ113" s="228"/>
      <c r="CA113" s="228"/>
      <c r="CB113" s="228"/>
      <c r="CC113" s="228"/>
      <c r="CD113" s="228"/>
      <c r="CE113" s="228"/>
      <c r="CF113" s="228"/>
      <c r="CG113" s="228"/>
      <c r="CH113" s="228"/>
      <c r="CI113" s="228"/>
      <c r="CJ113" s="228"/>
      <c r="CK113" s="228"/>
      <c r="CL113" s="228"/>
      <c r="CM113" s="228"/>
      <c r="CN113" s="228"/>
      <c r="CO113" s="228"/>
      <c r="CP113" s="228"/>
      <c r="CQ113" s="228"/>
      <c r="CR113" s="228"/>
      <c r="CS113" s="228"/>
      <c r="CT113" s="228"/>
      <c r="CU113" s="228"/>
      <c r="CV113" s="228"/>
      <c r="CW113" s="228"/>
      <c r="CX113" s="228"/>
      <c r="CY113" s="228"/>
      <c r="CZ113" s="228"/>
      <c r="DA113" s="228"/>
      <c r="DB113" s="228"/>
      <c r="DC113" s="228"/>
      <c r="DD113" s="228"/>
      <c r="DE113" s="228"/>
      <c r="DF113" s="228"/>
      <c r="DG113" s="228"/>
      <c r="DH113" s="228"/>
      <c r="DI113" s="228"/>
      <c r="DJ113" s="228"/>
      <c r="DK113" s="228"/>
      <c r="DL113" s="228"/>
      <c r="DM113" s="228"/>
      <c r="DN113" s="228"/>
      <c r="DO113" s="228"/>
      <c r="DP113" s="228"/>
      <c r="DQ113" s="228"/>
      <c r="DR113" s="228"/>
      <c r="DS113" s="228"/>
      <c r="DT113" s="228"/>
      <c r="DU113" s="228"/>
      <c r="DV113" s="228"/>
      <c r="DW113" s="228"/>
      <c r="DX113" s="228"/>
      <c r="DY113" s="228"/>
      <c r="DZ113" s="228"/>
      <c r="EA113" s="228"/>
      <c r="EB113" s="228"/>
      <c r="EC113" s="228"/>
      <c r="ED113" s="228"/>
      <c r="EE113" s="228"/>
      <c r="EF113" s="228"/>
      <c r="EG113" s="228"/>
      <c r="EH113" s="228"/>
      <c r="EI113" s="228"/>
      <c r="EJ113" s="228"/>
      <c r="EK113" s="228"/>
      <c r="EL113" s="228"/>
      <c r="EM113" s="228"/>
      <c r="EN113" s="228"/>
      <c r="EO113" s="228"/>
      <c r="EP113" s="228"/>
      <c r="EQ113" s="228"/>
      <c r="ER113" s="228"/>
      <c r="ES113" s="228"/>
      <c r="ET113" s="228"/>
      <c r="EU113" s="228"/>
      <c r="EV113" s="228"/>
      <c r="EW113" s="228"/>
      <c r="EX113" s="228"/>
      <c r="EY113" s="228"/>
      <c r="EZ113" s="228"/>
      <c r="FA113" s="228"/>
      <c r="FB113" s="228"/>
      <c r="FC113" s="228"/>
      <c r="FD113" s="228"/>
      <c r="FE113" s="228"/>
      <c r="FF113" s="228"/>
      <c r="FG113" s="228"/>
      <c r="FH113" s="228"/>
      <c r="FI113" s="228"/>
      <c r="FJ113" s="228"/>
      <c r="FK113" s="228"/>
      <c r="FL113" s="228"/>
      <c r="FM113" s="228"/>
      <c r="FN113" s="228"/>
      <c r="FO113" s="228"/>
      <c r="FP113" s="228"/>
      <c r="FQ113" s="228"/>
      <c r="FR113" s="228"/>
      <c r="FS113" s="228"/>
      <c r="FT113" s="228"/>
      <c r="FU113" s="228"/>
      <c r="FV113" s="228"/>
      <c r="FW113" s="228"/>
      <c r="FX113" s="228"/>
      <c r="FY113" s="228"/>
      <c r="FZ113" s="228"/>
      <c r="GA113" s="228"/>
      <c r="GB113" s="228"/>
      <c r="GC113" s="228"/>
      <c r="GD113" s="228"/>
      <c r="GE113" s="228"/>
      <c r="GF113" s="228"/>
      <c r="GG113" s="228"/>
      <c r="GH113" s="228"/>
      <c r="GI113" s="228"/>
      <c r="GJ113" s="228"/>
      <c r="GK113" s="228"/>
      <c r="GL113" s="228"/>
      <c r="GM113" s="228"/>
      <c r="GN113" s="228"/>
      <c r="GO113" s="228"/>
      <c r="GP113" s="228"/>
      <c r="GQ113" s="228"/>
      <c r="GR113" s="228"/>
      <c r="GS113" s="228"/>
      <c r="GT113" s="228"/>
      <c r="GU113" s="228"/>
      <c r="GV113" s="228"/>
      <c r="GW113" s="228"/>
      <c r="GX113" s="228"/>
      <c r="GY113" s="228"/>
      <c r="GZ113" s="228"/>
      <c r="HA113" s="228"/>
      <c r="HB113" s="228"/>
      <c r="HC113" s="228"/>
      <c r="HD113" s="228"/>
      <c r="HE113" s="228"/>
      <c r="HF113" s="228"/>
      <c r="HG113" s="228"/>
      <c r="HH113" s="228"/>
      <c r="HI113" s="228"/>
      <c r="HJ113" s="228"/>
      <c r="HK113" s="228"/>
      <c r="HL113" s="228"/>
      <c r="HM113" s="228"/>
      <c r="HN113" s="228"/>
      <c r="HO113" s="228"/>
      <c r="HP113" s="228"/>
      <c r="HQ113" s="228"/>
      <c r="HR113" s="228"/>
      <c r="HS113" s="228"/>
      <c r="HT113" s="228"/>
      <c r="HU113" s="228"/>
      <c r="HV113" s="228"/>
      <c r="HW113" s="228"/>
      <c r="HX113" s="228"/>
      <c r="HY113" s="228"/>
      <c r="HZ113" s="228"/>
      <c r="IA113" s="228"/>
      <c r="IB113" s="228"/>
      <c r="IC113" s="228"/>
      <c r="ID113" s="228"/>
      <c r="IE113" s="228"/>
      <c r="IF113" s="228"/>
      <c r="IG113" s="228"/>
      <c r="IH113" s="228"/>
      <c r="II113" s="228"/>
      <c r="IJ113" s="228"/>
      <c r="IK113" s="228"/>
      <c r="IL113" s="228"/>
      <c r="IM113" s="228"/>
      <c r="IN113" s="228"/>
      <c r="IO113" s="228"/>
      <c r="IP113" s="228"/>
      <c r="IQ113" s="228"/>
      <c r="IR113" s="228"/>
      <c r="IS113" s="228"/>
      <c r="IT113" s="228"/>
      <c r="IU113" s="228"/>
      <c r="IV113" s="228"/>
      <c r="IW113" s="228"/>
      <c r="IX113" s="228"/>
      <c r="IY113" s="228"/>
      <c r="IZ113" s="228"/>
      <c r="JA113" s="228"/>
      <c r="JB113" s="228"/>
      <c r="JC113" s="228"/>
      <c r="JD113" s="228"/>
      <c r="JE113" s="228"/>
      <c r="JF113" s="228"/>
      <c r="JG113" s="228"/>
      <c r="JH113" s="228"/>
    </row>
    <row r="114" spans="2:268" customFormat="1" ht="16.5" thickBot="1" x14ac:dyDescent="0.3">
      <c r="B114" s="239" t="s">
        <v>53</v>
      </c>
      <c r="C114" s="336"/>
      <c r="D114" s="337"/>
      <c r="E114" s="338"/>
      <c r="F114" s="337"/>
      <c r="G114" s="339"/>
      <c r="H114" s="255"/>
      <c r="I114" s="228"/>
      <c r="J114" s="226"/>
      <c r="K114" s="226"/>
      <c r="L114" s="226"/>
      <c r="M114" s="226"/>
      <c r="N114" s="226"/>
      <c r="O114" s="226"/>
      <c r="P114" s="226"/>
      <c r="Q114" s="226"/>
      <c r="R114" s="226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  <c r="AV114" s="228"/>
      <c r="AW114" s="228"/>
      <c r="AX114" s="228"/>
      <c r="AY114" s="228"/>
      <c r="AZ114" s="228"/>
      <c r="BA114" s="228"/>
      <c r="BB114" s="228"/>
      <c r="BC114" s="228"/>
      <c r="BD114" s="228"/>
      <c r="BE114" s="228"/>
      <c r="BF114" s="228"/>
      <c r="BG114" s="228"/>
      <c r="BH114" s="228"/>
      <c r="BI114" s="228"/>
      <c r="BJ114" s="228"/>
      <c r="BK114" s="228"/>
      <c r="BL114" s="228"/>
      <c r="BM114" s="228"/>
      <c r="BN114" s="228"/>
      <c r="BO114" s="228"/>
      <c r="BP114" s="228"/>
      <c r="BQ114" s="228"/>
      <c r="BR114" s="228"/>
      <c r="BS114" s="228"/>
      <c r="BT114" s="228"/>
      <c r="BU114" s="228"/>
      <c r="BV114" s="228"/>
      <c r="BW114" s="228"/>
      <c r="BX114" s="228"/>
      <c r="BY114" s="228"/>
      <c r="BZ114" s="228"/>
      <c r="CA114" s="228"/>
      <c r="CB114" s="228"/>
      <c r="CC114" s="228"/>
      <c r="CD114" s="228"/>
      <c r="CE114" s="228"/>
      <c r="CF114" s="228"/>
      <c r="CG114" s="228"/>
      <c r="CH114" s="228"/>
      <c r="CI114" s="228"/>
      <c r="CJ114" s="228"/>
      <c r="CK114" s="228"/>
      <c r="CL114" s="228"/>
      <c r="CM114" s="228"/>
      <c r="CN114" s="228"/>
      <c r="CO114" s="228"/>
      <c r="CP114" s="228"/>
      <c r="CQ114" s="228"/>
      <c r="CR114" s="228"/>
      <c r="CS114" s="228"/>
      <c r="CT114" s="228"/>
      <c r="CU114" s="228"/>
      <c r="CV114" s="228"/>
      <c r="CW114" s="228"/>
      <c r="CX114" s="228"/>
      <c r="CY114" s="228"/>
      <c r="CZ114" s="228"/>
      <c r="DA114" s="228"/>
      <c r="DB114" s="228"/>
      <c r="DC114" s="228"/>
      <c r="DD114" s="228"/>
      <c r="DE114" s="228"/>
      <c r="DF114" s="228"/>
      <c r="DG114" s="228"/>
      <c r="DH114" s="228"/>
      <c r="DI114" s="228"/>
      <c r="DJ114" s="228"/>
      <c r="DK114" s="228"/>
      <c r="DL114" s="228"/>
      <c r="DM114" s="228"/>
      <c r="DN114" s="228"/>
      <c r="DO114" s="228"/>
      <c r="DP114" s="228"/>
      <c r="DQ114" s="228"/>
      <c r="DR114" s="228"/>
      <c r="DS114" s="228"/>
      <c r="DT114" s="228"/>
      <c r="DU114" s="228"/>
      <c r="DV114" s="228"/>
      <c r="DW114" s="228"/>
      <c r="DX114" s="228"/>
      <c r="DY114" s="228"/>
      <c r="DZ114" s="228"/>
      <c r="EA114" s="228"/>
      <c r="EB114" s="228"/>
      <c r="EC114" s="228"/>
      <c r="ED114" s="228"/>
      <c r="EE114" s="228"/>
      <c r="EF114" s="228"/>
      <c r="EG114" s="228"/>
      <c r="EH114" s="228"/>
      <c r="EI114" s="228"/>
      <c r="EJ114" s="228"/>
      <c r="EK114" s="228"/>
      <c r="EL114" s="228"/>
      <c r="EM114" s="228"/>
      <c r="EN114" s="228"/>
      <c r="EO114" s="228"/>
      <c r="EP114" s="228"/>
      <c r="EQ114" s="228"/>
      <c r="ER114" s="228"/>
      <c r="ES114" s="228"/>
      <c r="ET114" s="228"/>
      <c r="EU114" s="228"/>
      <c r="EV114" s="228"/>
      <c r="EW114" s="228"/>
      <c r="EX114" s="228"/>
      <c r="EY114" s="228"/>
      <c r="EZ114" s="228"/>
      <c r="FA114" s="228"/>
      <c r="FB114" s="228"/>
      <c r="FC114" s="228"/>
      <c r="FD114" s="228"/>
      <c r="FE114" s="228"/>
      <c r="FF114" s="228"/>
      <c r="FG114" s="228"/>
      <c r="FH114" s="228"/>
      <c r="FI114" s="228"/>
      <c r="FJ114" s="228"/>
      <c r="FK114" s="228"/>
      <c r="FL114" s="228"/>
      <c r="FM114" s="228"/>
      <c r="FN114" s="228"/>
      <c r="FO114" s="228"/>
      <c r="FP114" s="228"/>
      <c r="FQ114" s="228"/>
      <c r="FR114" s="228"/>
      <c r="FS114" s="228"/>
      <c r="FT114" s="228"/>
      <c r="FU114" s="228"/>
      <c r="FV114" s="228"/>
      <c r="FW114" s="228"/>
      <c r="FX114" s="228"/>
      <c r="FY114" s="228"/>
      <c r="FZ114" s="228"/>
      <c r="GA114" s="228"/>
      <c r="GB114" s="228"/>
      <c r="GC114" s="228"/>
      <c r="GD114" s="228"/>
      <c r="GE114" s="228"/>
      <c r="GF114" s="228"/>
      <c r="GG114" s="228"/>
      <c r="GH114" s="228"/>
      <c r="GI114" s="228"/>
      <c r="GJ114" s="228"/>
      <c r="GK114" s="228"/>
      <c r="GL114" s="228"/>
      <c r="GM114" s="228"/>
      <c r="GN114" s="228"/>
      <c r="GO114" s="228"/>
      <c r="GP114" s="228"/>
      <c r="GQ114" s="228"/>
      <c r="GR114" s="228"/>
      <c r="GS114" s="228"/>
      <c r="GT114" s="228"/>
      <c r="GU114" s="228"/>
      <c r="GV114" s="228"/>
      <c r="GW114" s="228"/>
      <c r="GX114" s="228"/>
      <c r="GY114" s="228"/>
      <c r="GZ114" s="228"/>
      <c r="HA114" s="228"/>
      <c r="HB114" s="228"/>
      <c r="HC114" s="228"/>
      <c r="HD114" s="228"/>
      <c r="HE114" s="228"/>
      <c r="HF114" s="228"/>
      <c r="HG114" s="228"/>
      <c r="HH114" s="228"/>
      <c r="HI114" s="228"/>
      <c r="HJ114" s="228"/>
      <c r="HK114" s="228"/>
      <c r="HL114" s="228"/>
      <c r="HM114" s="228"/>
      <c r="HN114" s="228"/>
      <c r="HO114" s="228"/>
      <c r="HP114" s="228"/>
      <c r="HQ114" s="228"/>
      <c r="HR114" s="228"/>
      <c r="HS114" s="228"/>
      <c r="HT114" s="228"/>
      <c r="HU114" s="228"/>
      <c r="HV114" s="228"/>
      <c r="HW114" s="228"/>
      <c r="HX114" s="228"/>
      <c r="HY114" s="228"/>
      <c r="HZ114" s="228"/>
      <c r="IA114" s="228"/>
      <c r="IB114" s="228"/>
      <c r="IC114" s="228"/>
      <c r="ID114" s="228"/>
      <c r="IE114" s="228"/>
      <c r="IF114" s="228"/>
      <c r="IG114" s="228"/>
      <c r="IH114" s="228"/>
      <c r="II114" s="228"/>
      <c r="IJ114" s="228"/>
      <c r="IK114" s="228"/>
      <c r="IL114" s="228"/>
      <c r="IM114" s="228"/>
      <c r="IN114" s="228"/>
      <c r="IO114" s="228"/>
      <c r="IP114" s="228"/>
      <c r="IQ114" s="228"/>
      <c r="IR114" s="228"/>
      <c r="IS114" s="228"/>
      <c r="IT114" s="228"/>
      <c r="IU114" s="228"/>
      <c r="IV114" s="228"/>
      <c r="IW114" s="228"/>
      <c r="IX114" s="228"/>
      <c r="IY114" s="228"/>
      <c r="IZ114" s="228"/>
      <c r="JA114" s="228"/>
      <c r="JB114" s="228"/>
      <c r="JC114" s="228"/>
      <c r="JD114" s="228"/>
      <c r="JE114" s="228"/>
      <c r="JF114" s="228"/>
      <c r="JG114" s="228"/>
      <c r="JH114" s="228"/>
    </row>
    <row r="115" spans="2:268" customFormat="1" x14ac:dyDescent="0.2">
      <c r="B115" s="211" t="s">
        <v>9</v>
      </c>
      <c r="C115" s="333">
        <f>IF('7990NTP-P'!E48&gt;0,'7990NTP-P'!E48-'7990NTP-P'!C48-'7990NTP-P'!D48,0)</f>
        <v>0</v>
      </c>
      <c r="D115" s="334">
        <f>E115+F115+G115</f>
        <v>0</v>
      </c>
      <c r="E115" s="290">
        <f>C15+C18+C20+C23+C26+C29+C32+C35+C38+C41+C44+C47+C50+C53+C56+C59+C62+C65+C68+C83+C86+C89+C92</f>
        <v>0</v>
      </c>
      <c r="F115" s="335">
        <f>C16+C21+C24+C27+C30+C33+C36+C39+C42+C45+C48+C51+C63</f>
        <v>0</v>
      </c>
      <c r="G115" s="335">
        <f>C54+C57+C60+C66+C69+C71+C73+C75+C77+C79+C81+C84+C87+C90+C93</f>
        <v>0</v>
      </c>
      <c r="H115" s="34"/>
      <c r="I115" s="228"/>
      <c r="J115" s="226"/>
      <c r="K115" s="226"/>
      <c r="L115" s="226"/>
      <c r="M115" s="226"/>
      <c r="N115" s="226"/>
      <c r="O115" s="226"/>
      <c r="P115" s="226"/>
      <c r="Q115" s="226"/>
      <c r="R115" s="226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  <c r="AV115" s="228"/>
      <c r="AW115" s="228"/>
      <c r="AX115" s="228"/>
      <c r="AY115" s="228"/>
      <c r="AZ115" s="228"/>
      <c r="BA115" s="228"/>
      <c r="BB115" s="228"/>
      <c r="BC115" s="228"/>
      <c r="BD115" s="228"/>
      <c r="BE115" s="228"/>
      <c r="BF115" s="228"/>
      <c r="BG115" s="228"/>
      <c r="BH115" s="228"/>
      <c r="BI115" s="228"/>
      <c r="BJ115" s="228"/>
      <c r="BK115" s="228"/>
      <c r="BL115" s="228"/>
      <c r="BM115" s="228"/>
      <c r="BN115" s="228"/>
      <c r="BO115" s="228"/>
      <c r="BP115" s="228"/>
      <c r="BQ115" s="228"/>
      <c r="BR115" s="228"/>
      <c r="BS115" s="228"/>
      <c r="BT115" s="228"/>
      <c r="BU115" s="228"/>
      <c r="BV115" s="228"/>
      <c r="BW115" s="228"/>
      <c r="BX115" s="228"/>
      <c r="BY115" s="228"/>
      <c r="BZ115" s="228"/>
      <c r="CA115" s="228"/>
      <c r="CB115" s="228"/>
      <c r="CC115" s="228"/>
      <c r="CD115" s="228"/>
      <c r="CE115" s="228"/>
      <c r="CF115" s="228"/>
      <c r="CG115" s="228"/>
      <c r="CH115" s="228"/>
      <c r="CI115" s="228"/>
      <c r="CJ115" s="228"/>
      <c r="CK115" s="228"/>
      <c r="CL115" s="228"/>
      <c r="CM115" s="228"/>
      <c r="CN115" s="228"/>
      <c r="CO115" s="228"/>
      <c r="CP115" s="228"/>
      <c r="CQ115" s="228"/>
      <c r="CR115" s="228"/>
      <c r="CS115" s="228"/>
      <c r="CT115" s="228"/>
      <c r="CU115" s="228"/>
      <c r="CV115" s="228"/>
      <c r="CW115" s="228"/>
      <c r="CX115" s="228"/>
      <c r="CY115" s="228"/>
      <c r="CZ115" s="228"/>
      <c r="DA115" s="228"/>
      <c r="DB115" s="228"/>
      <c r="DC115" s="228"/>
      <c r="DD115" s="228"/>
      <c r="DE115" s="228"/>
      <c r="DF115" s="228"/>
      <c r="DG115" s="228"/>
      <c r="DH115" s="228"/>
      <c r="DI115" s="228"/>
      <c r="DJ115" s="228"/>
      <c r="DK115" s="228"/>
      <c r="DL115" s="228"/>
      <c r="DM115" s="228"/>
      <c r="DN115" s="228"/>
      <c r="DO115" s="228"/>
      <c r="DP115" s="228"/>
      <c r="DQ115" s="228"/>
      <c r="DR115" s="228"/>
      <c r="DS115" s="228"/>
      <c r="DT115" s="228"/>
      <c r="DU115" s="228"/>
      <c r="DV115" s="228"/>
      <c r="DW115" s="228"/>
      <c r="DX115" s="228"/>
      <c r="DY115" s="228"/>
      <c r="DZ115" s="228"/>
      <c r="EA115" s="228"/>
      <c r="EB115" s="228"/>
      <c r="EC115" s="228"/>
      <c r="ED115" s="228"/>
      <c r="EE115" s="228"/>
      <c r="EF115" s="228"/>
      <c r="EG115" s="228"/>
      <c r="EH115" s="228"/>
      <c r="EI115" s="228"/>
      <c r="EJ115" s="228"/>
      <c r="EK115" s="228"/>
      <c r="EL115" s="228"/>
      <c r="EM115" s="228"/>
      <c r="EN115" s="228"/>
      <c r="EO115" s="228"/>
      <c r="EP115" s="228"/>
      <c r="EQ115" s="228"/>
      <c r="ER115" s="228"/>
      <c r="ES115" s="228"/>
      <c r="ET115" s="228"/>
      <c r="EU115" s="228"/>
      <c r="EV115" s="228"/>
      <c r="EW115" s="228"/>
      <c r="EX115" s="228"/>
      <c r="EY115" s="228"/>
      <c r="EZ115" s="228"/>
      <c r="FA115" s="228"/>
      <c r="FB115" s="228"/>
      <c r="FC115" s="228"/>
      <c r="FD115" s="228"/>
      <c r="FE115" s="228"/>
      <c r="FF115" s="228"/>
      <c r="FG115" s="228"/>
      <c r="FH115" s="228"/>
      <c r="FI115" s="228"/>
      <c r="FJ115" s="228"/>
      <c r="FK115" s="228"/>
      <c r="FL115" s="228"/>
      <c r="FM115" s="228"/>
      <c r="FN115" s="228"/>
      <c r="FO115" s="228"/>
      <c r="FP115" s="228"/>
      <c r="FQ115" s="228"/>
      <c r="FR115" s="228"/>
      <c r="FS115" s="228"/>
      <c r="FT115" s="228"/>
      <c r="FU115" s="228"/>
      <c r="FV115" s="228"/>
      <c r="FW115" s="228"/>
      <c r="FX115" s="228"/>
      <c r="FY115" s="228"/>
      <c r="FZ115" s="228"/>
      <c r="GA115" s="228"/>
      <c r="GB115" s="228"/>
      <c r="GC115" s="228"/>
      <c r="GD115" s="228"/>
      <c r="GE115" s="228"/>
      <c r="GF115" s="228"/>
      <c r="GG115" s="228"/>
      <c r="GH115" s="228"/>
      <c r="GI115" s="228"/>
      <c r="GJ115" s="228"/>
      <c r="GK115" s="228"/>
      <c r="GL115" s="228"/>
      <c r="GM115" s="228"/>
      <c r="GN115" s="228"/>
      <c r="GO115" s="228"/>
      <c r="GP115" s="228"/>
      <c r="GQ115" s="228"/>
      <c r="GR115" s="228"/>
      <c r="GS115" s="228"/>
      <c r="GT115" s="228"/>
      <c r="GU115" s="228"/>
      <c r="GV115" s="228"/>
      <c r="GW115" s="228"/>
      <c r="GX115" s="228"/>
      <c r="GY115" s="228"/>
      <c r="GZ115" s="228"/>
      <c r="HA115" s="228"/>
      <c r="HB115" s="228"/>
      <c r="HC115" s="228"/>
      <c r="HD115" s="228"/>
      <c r="HE115" s="228"/>
      <c r="HF115" s="228"/>
      <c r="HG115" s="228"/>
      <c r="HH115" s="228"/>
      <c r="HI115" s="228"/>
      <c r="HJ115" s="228"/>
      <c r="HK115" s="228"/>
      <c r="HL115" s="228"/>
      <c r="HM115" s="228"/>
      <c r="HN115" s="228"/>
      <c r="HO115" s="228"/>
      <c r="HP115" s="228"/>
      <c r="HQ115" s="228"/>
      <c r="HR115" s="228"/>
      <c r="HS115" s="228"/>
      <c r="HT115" s="228"/>
      <c r="HU115" s="228"/>
      <c r="HV115" s="228"/>
      <c r="HW115" s="228"/>
      <c r="HX115" s="228"/>
      <c r="HY115" s="228"/>
      <c r="HZ115" s="228"/>
      <c r="IA115" s="228"/>
      <c r="IB115" s="228"/>
      <c r="IC115" s="228"/>
      <c r="ID115" s="228"/>
      <c r="IE115" s="228"/>
      <c r="IF115" s="228"/>
      <c r="IG115" s="228"/>
      <c r="IH115" s="228"/>
      <c r="II115" s="228"/>
      <c r="IJ115" s="228"/>
      <c r="IK115" s="228"/>
      <c r="IL115" s="228"/>
      <c r="IM115" s="228"/>
      <c r="IN115" s="228"/>
      <c r="IO115" s="228"/>
      <c r="IP115" s="228"/>
      <c r="IQ115" s="228"/>
      <c r="IR115" s="228"/>
      <c r="IS115" s="228"/>
      <c r="IT115" s="228"/>
      <c r="IU115" s="228"/>
      <c r="IV115" s="228"/>
      <c r="IW115" s="228"/>
      <c r="IX115" s="228"/>
      <c r="IY115" s="228"/>
      <c r="IZ115" s="228"/>
      <c r="JA115" s="228"/>
      <c r="JB115" s="228"/>
      <c r="JC115" s="228"/>
      <c r="JD115" s="228"/>
      <c r="JE115" s="228"/>
      <c r="JF115" s="228"/>
      <c r="JG115" s="228"/>
      <c r="JH115" s="228"/>
    </row>
    <row r="116" spans="2:268" customFormat="1" x14ac:dyDescent="0.2">
      <c r="B116" s="211" t="s">
        <v>10</v>
      </c>
      <c r="C116" s="330">
        <f>'7990NTP-P'!E49-C120-C124</f>
        <v>0</v>
      </c>
      <c r="D116" s="328">
        <f t="shared" ref="D116:D117" si="0">E116+F116+G116</f>
        <v>0</v>
      </c>
      <c r="E116" s="287">
        <f>E10+E15+E18+E20+E23+E26+E29+E38+E41+E44+E47+E50+E53+E56+E59+E62+E65+E68+E83+E86+E89+E92</f>
        <v>0</v>
      </c>
      <c r="F116" s="291">
        <f>E16+E21+E24+E27+E30+E33+E36+E39+E42+E45+E48+E51</f>
        <v>0</v>
      </c>
      <c r="G116" s="291">
        <f>E54+E57+E60+E66+E69+E71+E73+E75+E77+E79+E81+E84+E87+E90+E93</f>
        <v>0</v>
      </c>
      <c r="H116" s="34"/>
      <c r="I116" s="228"/>
      <c r="J116" s="226"/>
      <c r="K116" s="226"/>
      <c r="L116" s="226"/>
      <c r="M116" s="226"/>
      <c r="N116" s="226"/>
      <c r="O116" s="226"/>
      <c r="P116" s="226"/>
      <c r="Q116" s="226"/>
      <c r="R116" s="226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  <c r="AV116" s="228"/>
      <c r="AW116" s="228"/>
      <c r="AX116" s="228"/>
      <c r="AY116" s="228"/>
      <c r="AZ116" s="228"/>
      <c r="BA116" s="228"/>
      <c r="BB116" s="228"/>
      <c r="BC116" s="228"/>
      <c r="BD116" s="228"/>
      <c r="BE116" s="228"/>
      <c r="BF116" s="228"/>
      <c r="BG116" s="228"/>
      <c r="BH116" s="228"/>
      <c r="BI116" s="228"/>
      <c r="BJ116" s="228"/>
      <c r="BK116" s="228"/>
      <c r="BL116" s="228"/>
      <c r="BM116" s="228"/>
      <c r="BN116" s="228"/>
      <c r="BO116" s="228"/>
      <c r="BP116" s="228"/>
      <c r="BQ116" s="228"/>
      <c r="BR116" s="228"/>
      <c r="BS116" s="228"/>
      <c r="BT116" s="228"/>
      <c r="BU116" s="228"/>
      <c r="BV116" s="228"/>
      <c r="BW116" s="228"/>
      <c r="BX116" s="228"/>
      <c r="BY116" s="228"/>
      <c r="BZ116" s="228"/>
      <c r="CA116" s="228"/>
      <c r="CB116" s="228"/>
      <c r="CC116" s="228"/>
      <c r="CD116" s="228"/>
      <c r="CE116" s="228"/>
      <c r="CF116" s="228"/>
      <c r="CG116" s="228"/>
      <c r="CH116" s="228"/>
      <c r="CI116" s="228"/>
      <c r="CJ116" s="228"/>
      <c r="CK116" s="228"/>
      <c r="CL116" s="228"/>
      <c r="CM116" s="228"/>
      <c r="CN116" s="228"/>
      <c r="CO116" s="228"/>
      <c r="CP116" s="228"/>
      <c r="CQ116" s="228"/>
      <c r="CR116" s="228"/>
      <c r="CS116" s="228"/>
      <c r="CT116" s="228"/>
      <c r="CU116" s="228"/>
      <c r="CV116" s="228"/>
      <c r="CW116" s="228"/>
      <c r="CX116" s="228"/>
      <c r="CY116" s="228"/>
      <c r="CZ116" s="228"/>
      <c r="DA116" s="228"/>
      <c r="DB116" s="228"/>
      <c r="DC116" s="228"/>
      <c r="DD116" s="228"/>
      <c r="DE116" s="228"/>
      <c r="DF116" s="228"/>
      <c r="DG116" s="228"/>
      <c r="DH116" s="228"/>
      <c r="DI116" s="228"/>
      <c r="DJ116" s="228"/>
      <c r="DK116" s="228"/>
      <c r="DL116" s="228"/>
      <c r="DM116" s="228"/>
      <c r="DN116" s="228"/>
      <c r="DO116" s="228"/>
      <c r="DP116" s="228"/>
      <c r="DQ116" s="228"/>
      <c r="DR116" s="228"/>
      <c r="DS116" s="228"/>
      <c r="DT116" s="228"/>
      <c r="DU116" s="228"/>
      <c r="DV116" s="228"/>
      <c r="DW116" s="228"/>
      <c r="DX116" s="228"/>
      <c r="DY116" s="228"/>
      <c r="DZ116" s="228"/>
      <c r="EA116" s="228"/>
      <c r="EB116" s="228"/>
      <c r="EC116" s="228"/>
      <c r="ED116" s="228"/>
      <c r="EE116" s="228"/>
      <c r="EF116" s="228"/>
      <c r="EG116" s="228"/>
      <c r="EH116" s="228"/>
      <c r="EI116" s="228"/>
      <c r="EJ116" s="228"/>
      <c r="EK116" s="228"/>
      <c r="EL116" s="228"/>
      <c r="EM116" s="228"/>
      <c r="EN116" s="228"/>
      <c r="EO116" s="228"/>
      <c r="EP116" s="228"/>
      <c r="EQ116" s="228"/>
      <c r="ER116" s="228"/>
      <c r="ES116" s="228"/>
      <c r="ET116" s="228"/>
      <c r="EU116" s="228"/>
      <c r="EV116" s="228"/>
      <c r="EW116" s="228"/>
      <c r="EX116" s="228"/>
      <c r="EY116" s="228"/>
      <c r="EZ116" s="228"/>
      <c r="FA116" s="228"/>
      <c r="FB116" s="228"/>
      <c r="FC116" s="228"/>
      <c r="FD116" s="228"/>
      <c r="FE116" s="228"/>
      <c r="FF116" s="228"/>
      <c r="FG116" s="228"/>
      <c r="FH116" s="228"/>
      <c r="FI116" s="228"/>
      <c r="FJ116" s="228"/>
      <c r="FK116" s="228"/>
      <c r="FL116" s="228"/>
      <c r="FM116" s="228"/>
      <c r="FN116" s="228"/>
      <c r="FO116" s="228"/>
      <c r="FP116" s="228"/>
      <c r="FQ116" s="228"/>
      <c r="FR116" s="228"/>
      <c r="FS116" s="228"/>
      <c r="FT116" s="228"/>
      <c r="FU116" s="228"/>
      <c r="FV116" s="228"/>
      <c r="FW116" s="228"/>
      <c r="FX116" s="228"/>
      <c r="FY116" s="228"/>
      <c r="FZ116" s="228"/>
      <c r="GA116" s="228"/>
      <c r="GB116" s="228"/>
      <c r="GC116" s="228"/>
      <c r="GD116" s="228"/>
      <c r="GE116" s="228"/>
      <c r="GF116" s="228"/>
      <c r="GG116" s="228"/>
      <c r="GH116" s="228"/>
      <c r="GI116" s="228"/>
      <c r="GJ116" s="228"/>
      <c r="GK116" s="228"/>
      <c r="GL116" s="228"/>
      <c r="GM116" s="228"/>
      <c r="GN116" s="228"/>
      <c r="GO116" s="228"/>
      <c r="GP116" s="228"/>
      <c r="GQ116" s="228"/>
      <c r="GR116" s="228"/>
      <c r="GS116" s="228"/>
      <c r="GT116" s="228"/>
      <c r="GU116" s="228"/>
      <c r="GV116" s="228"/>
      <c r="GW116" s="228"/>
      <c r="GX116" s="228"/>
      <c r="GY116" s="228"/>
      <c r="GZ116" s="228"/>
      <c r="HA116" s="228"/>
      <c r="HB116" s="228"/>
      <c r="HC116" s="228"/>
      <c r="HD116" s="228"/>
      <c r="HE116" s="228"/>
      <c r="HF116" s="228"/>
      <c r="HG116" s="228"/>
      <c r="HH116" s="228"/>
      <c r="HI116" s="228"/>
      <c r="HJ116" s="228"/>
      <c r="HK116" s="228"/>
      <c r="HL116" s="228"/>
      <c r="HM116" s="228"/>
      <c r="HN116" s="228"/>
      <c r="HO116" s="228"/>
      <c r="HP116" s="228"/>
      <c r="HQ116" s="228"/>
      <c r="HR116" s="228"/>
      <c r="HS116" s="228"/>
      <c r="HT116" s="228"/>
      <c r="HU116" s="228"/>
      <c r="HV116" s="228"/>
      <c r="HW116" s="228"/>
      <c r="HX116" s="228"/>
      <c r="HY116" s="228"/>
      <c r="HZ116" s="228"/>
      <c r="IA116" s="228"/>
      <c r="IB116" s="228"/>
      <c r="IC116" s="228"/>
      <c r="ID116" s="228"/>
      <c r="IE116" s="228"/>
      <c r="IF116" s="228"/>
      <c r="IG116" s="228"/>
      <c r="IH116" s="228"/>
      <c r="II116" s="228"/>
      <c r="IJ116" s="228"/>
      <c r="IK116" s="228"/>
      <c r="IL116" s="228"/>
      <c r="IM116" s="228"/>
      <c r="IN116" s="228"/>
      <c r="IO116" s="228"/>
      <c r="IP116" s="228"/>
      <c r="IQ116" s="228"/>
      <c r="IR116" s="228"/>
      <c r="IS116" s="228"/>
      <c r="IT116" s="228"/>
      <c r="IU116" s="228"/>
      <c r="IV116" s="228"/>
      <c r="IW116" s="228"/>
      <c r="IX116" s="228"/>
      <c r="IY116" s="228"/>
      <c r="IZ116" s="228"/>
      <c r="JA116" s="228"/>
      <c r="JB116" s="228"/>
      <c r="JC116" s="228"/>
      <c r="JD116" s="228"/>
      <c r="JE116" s="228"/>
      <c r="JF116" s="228"/>
      <c r="JG116" s="228"/>
      <c r="JH116" s="228"/>
    </row>
    <row r="117" spans="2:268" customFormat="1" ht="13.5" thickBot="1" x14ac:dyDescent="0.25">
      <c r="B117" s="211" t="s">
        <v>11</v>
      </c>
      <c r="C117" s="331">
        <f>'7990NTP-P'!E50-C121-C125</f>
        <v>0</v>
      </c>
      <c r="D117" s="332">
        <f t="shared" si="0"/>
        <v>0</v>
      </c>
      <c r="E117" s="288">
        <f>G15+G18+G20+G23+G26+G29+G32+G35+G38+G41+G44+G47+G50+G53+G56+G59+G62+G65+G68+G83+G86+G89+G92</f>
        <v>0</v>
      </c>
      <c r="F117" s="292">
        <f>G16+G21+G24+G27+G30+G33+G36+G39+G42+G45+G48+G51</f>
        <v>0</v>
      </c>
      <c r="G117" s="292">
        <f>G54+G57+G60+G66+G69+G71+G73+G75+G77+G79+G81+G84+G87+G90+G93</f>
        <v>0</v>
      </c>
      <c r="H117" s="34"/>
      <c r="I117" s="228"/>
      <c r="J117" s="226"/>
      <c r="K117" s="226"/>
      <c r="L117" s="226"/>
      <c r="M117" s="226"/>
      <c r="N117" s="226"/>
      <c r="O117" s="226"/>
      <c r="P117" s="226"/>
      <c r="Q117" s="226"/>
      <c r="R117" s="226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28"/>
      <c r="AZ117" s="228"/>
      <c r="BA117" s="228"/>
      <c r="BB117" s="228"/>
      <c r="BC117" s="228"/>
      <c r="BD117" s="228"/>
      <c r="BE117" s="228"/>
      <c r="BF117" s="228"/>
      <c r="BG117" s="228"/>
      <c r="BH117" s="228"/>
      <c r="BI117" s="228"/>
      <c r="BJ117" s="228"/>
      <c r="BK117" s="228"/>
      <c r="BL117" s="228"/>
      <c r="BM117" s="228"/>
      <c r="BN117" s="228"/>
      <c r="BO117" s="228"/>
      <c r="BP117" s="228"/>
      <c r="BQ117" s="228"/>
      <c r="BR117" s="228"/>
      <c r="BS117" s="228"/>
      <c r="BT117" s="228"/>
      <c r="BU117" s="228"/>
      <c r="BV117" s="228"/>
      <c r="BW117" s="228"/>
      <c r="BX117" s="228"/>
      <c r="BY117" s="228"/>
      <c r="BZ117" s="228"/>
      <c r="CA117" s="228"/>
      <c r="CB117" s="228"/>
      <c r="CC117" s="228"/>
      <c r="CD117" s="228"/>
      <c r="CE117" s="228"/>
      <c r="CF117" s="228"/>
      <c r="CG117" s="228"/>
      <c r="CH117" s="228"/>
      <c r="CI117" s="228"/>
      <c r="CJ117" s="228"/>
      <c r="CK117" s="228"/>
      <c r="CL117" s="228"/>
      <c r="CM117" s="228"/>
      <c r="CN117" s="228"/>
      <c r="CO117" s="228"/>
      <c r="CP117" s="228"/>
      <c r="CQ117" s="228"/>
      <c r="CR117" s="228"/>
      <c r="CS117" s="228"/>
      <c r="CT117" s="228"/>
      <c r="CU117" s="228"/>
      <c r="CV117" s="228"/>
      <c r="CW117" s="228"/>
      <c r="CX117" s="228"/>
      <c r="CY117" s="228"/>
      <c r="CZ117" s="228"/>
      <c r="DA117" s="228"/>
      <c r="DB117" s="228"/>
      <c r="DC117" s="228"/>
      <c r="DD117" s="228"/>
      <c r="DE117" s="228"/>
      <c r="DF117" s="228"/>
      <c r="DG117" s="228"/>
      <c r="DH117" s="228"/>
      <c r="DI117" s="228"/>
      <c r="DJ117" s="228"/>
      <c r="DK117" s="228"/>
      <c r="DL117" s="228"/>
      <c r="DM117" s="228"/>
      <c r="DN117" s="228"/>
      <c r="DO117" s="228"/>
      <c r="DP117" s="228"/>
      <c r="DQ117" s="228"/>
      <c r="DR117" s="228"/>
      <c r="DS117" s="228"/>
      <c r="DT117" s="228"/>
      <c r="DU117" s="228"/>
      <c r="DV117" s="228"/>
      <c r="DW117" s="228"/>
      <c r="DX117" s="228"/>
      <c r="DY117" s="228"/>
      <c r="DZ117" s="228"/>
      <c r="EA117" s="228"/>
      <c r="EB117" s="228"/>
      <c r="EC117" s="228"/>
      <c r="ED117" s="228"/>
      <c r="EE117" s="228"/>
      <c r="EF117" s="228"/>
      <c r="EG117" s="228"/>
      <c r="EH117" s="228"/>
      <c r="EI117" s="228"/>
      <c r="EJ117" s="228"/>
      <c r="EK117" s="228"/>
      <c r="EL117" s="228"/>
      <c r="EM117" s="228"/>
      <c r="EN117" s="228"/>
      <c r="EO117" s="228"/>
      <c r="EP117" s="228"/>
      <c r="EQ117" s="228"/>
      <c r="ER117" s="228"/>
      <c r="ES117" s="228"/>
      <c r="ET117" s="228"/>
      <c r="EU117" s="228"/>
      <c r="EV117" s="228"/>
      <c r="EW117" s="228"/>
      <c r="EX117" s="228"/>
      <c r="EY117" s="228"/>
      <c r="EZ117" s="228"/>
      <c r="FA117" s="228"/>
      <c r="FB117" s="228"/>
      <c r="FC117" s="228"/>
      <c r="FD117" s="228"/>
      <c r="FE117" s="228"/>
      <c r="FF117" s="228"/>
      <c r="FG117" s="228"/>
      <c r="FH117" s="228"/>
      <c r="FI117" s="228"/>
      <c r="FJ117" s="228"/>
      <c r="FK117" s="228"/>
      <c r="FL117" s="228"/>
      <c r="FM117" s="228"/>
      <c r="FN117" s="228"/>
      <c r="FO117" s="228"/>
      <c r="FP117" s="228"/>
      <c r="FQ117" s="228"/>
      <c r="FR117" s="228"/>
      <c r="FS117" s="228"/>
      <c r="FT117" s="228"/>
      <c r="FU117" s="228"/>
      <c r="FV117" s="228"/>
      <c r="FW117" s="228"/>
      <c r="FX117" s="228"/>
      <c r="FY117" s="228"/>
      <c r="FZ117" s="228"/>
      <c r="GA117" s="228"/>
      <c r="GB117" s="228"/>
      <c r="GC117" s="228"/>
      <c r="GD117" s="228"/>
      <c r="GE117" s="228"/>
      <c r="GF117" s="228"/>
      <c r="GG117" s="228"/>
      <c r="GH117" s="228"/>
      <c r="GI117" s="228"/>
      <c r="GJ117" s="228"/>
      <c r="GK117" s="228"/>
      <c r="GL117" s="228"/>
      <c r="GM117" s="228"/>
      <c r="GN117" s="228"/>
      <c r="GO117" s="228"/>
      <c r="GP117" s="228"/>
      <c r="GQ117" s="228"/>
      <c r="GR117" s="228"/>
      <c r="GS117" s="228"/>
      <c r="GT117" s="228"/>
      <c r="GU117" s="228"/>
      <c r="GV117" s="228"/>
      <c r="GW117" s="228"/>
      <c r="GX117" s="228"/>
      <c r="GY117" s="228"/>
      <c r="GZ117" s="228"/>
      <c r="HA117" s="228"/>
      <c r="HB117" s="228"/>
      <c r="HC117" s="228"/>
      <c r="HD117" s="228"/>
      <c r="HE117" s="228"/>
      <c r="HF117" s="228"/>
      <c r="HG117" s="228"/>
      <c r="HH117" s="228"/>
      <c r="HI117" s="228"/>
      <c r="HJ117" s="228"/>
      <c r="HK117" s="228"/>
      <c r="HL117" s="228"/>
      <c r="HM117" s="228"/>
      <c r="HN117" s="228"/>
      <c r="HO117" s="228"/>
      <c r="HP117" s="228"/>
      <c r="HQ117" s="228"/>
      <c r="HR117" s="228"/>
      <c r="HS117" s="228"/>
      <c r="HT117" s="228"/>
      <c r="HU117" s="228"/>
      <c r="HV117" s="228"/>
      <c r="HW117" s="228"/>
      <c r="HX117" s="228"/>
      <c r="HY117" s="228"/>
      <c r="HZ117" s="228"/>
      <c r="IA117" s="228"/>
      <c r="IB117" s="228"/>
      <c r="IC117" s="228"/>
      <c r="ID117" s="228"/>
      <c r="IE117" s="228"/>
      <c r="IF117" s="228"/>
      <c r="IG117" s="228"/>
      <c r="IH117" s="228"/>
      <c r="II117" s="228"/>
      <c r="IJ117" s="228"/>
      <c r="IK117" s="228"/>
      <c r="IL117" s="228"/>
      <c r="IM117" s="228"/>
      <c r="IN117" s="228"/>
      <c r="IO117" s="228"/>
      <c r="IP117" s="228"/>
      <c r="IQ117" s="228"/>
      <c r="IR117" s="228"/>
      <c r="IS117" s="228"/>
      <c r="IT117" s="228"/>
      <c r="IU117" s="228"/>
      <c r="IV117" s="228"/>
      <c r="IW117" s="228"/>
      <c r="IX117" s="228"/>
      <c r="IY117" s="228"/>
      <c r="IZ117" s="228"/>
      <c r="JA117" s="228"/>
      <c r="JB117" s="228"/>
      <c r="JC117" s="228"/>
      <c r="JD117" s="228"/>
      <c r="JE117" s="228"/>
      <c r="JF117" s="228"/>
      <c r="JG117" s="228"/>
      <c r="JH117" s="228"/>
    </row>
    <row r="118" spans="2:268" customFormat="1" ht="16.5" thickBot="1" x14ac:dyDescent="0.3">
      <c r="B118" s="240" t="s">
        <v>142</v>
      </c>
      <c r="C118" s="336"/>
      <c r="D118" s="337"/>
      <c r="E118" s="338"/>
      <c r="F118" s="337"/>
      <c r="G118" s="339"/>
      <c r="H118" s="6"/>
      <c r="I118" s="228"/>
      <c r="J118" s="226"/>
      <c r="K118" s="226"/>
      <c r="L118" s="226"/>
      <c r="M118" s="226"/>
      <c r="N118" s="226"/>
      <c r="O118" s="226"/>
      <c r="P118" s="226"/>
      <c r="Q118" s="226"/>
      <c r="R118" s="226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  <c r="AY118" s="228"/>
      <c r="AZ118" s="228"/>
      <c r="BA118" s="228"/>
      <c r="BB118" s="228"/>
      <c r="BC118" s="228"/>
      <c r="BD118" s="228"/>
      <c r="BE118" s="228"/>
      <c r="BF118" s="228"/>
      <c r="BG118" s="228"/>
      <c r="BH118" s="228"/>
      <c r="BI118" s="228"/>
      <c r="BJ118" s="228"/>
      <c r="BK118" s="228"/>
      <c r="BL118" s="228"/>
      <c r="BM118" s="228"/>
      <c r="BN118" s="228"/>
      <c r="BO118" s="228"/>
      <c r="BP118" s="228"/>
      <c r="BQ118" s="228"/>
      <c r="BR118" s="228"/>
      <c r="BS118" s="228"/>
      <c r="BT118" s="228"/>
      <c r="BU118" s="228"/>
      <c r="BV118" s="228"/>
      <c r="BW118" s="228"/>
      <c r="BX118" s="228"/>
      <c r="BY118" s="228"/>
      <c r="BZ118" s="228"/>
      <c r="CA118" s="228"/>
      <c r="CB118" s="228"/>
      <c r="CC118" s="228"/>
      <c r="CD118" s="228"/>
      <c r="CE118" s="228"/>
      <c r="CF118" s="228"/>
      <c r="CG118" s="228"/>
      <c r="CH118" s="228"/>
      <c r="CI118" s="228"/>
      <c r="CJ118" s="228"/>
      <c r="CK118" s="228"/>
      <c r="CL118" s="228"/>
      <c r="CM118" s="228"/>
      <c r="CN118" s="228"/>
      <c r="CO118" s="228"/>
      <c r="CP118" s="228"/>
      <c r="CQ118" s="228"/>
      <c r="CR118" s="228"/>
      <c r="CS118" s="228"/>
      <c r="CT118" s="228"/>
      <c r="CU118" s="228"/>
      <c r="CV118" s="228"/>
      <c r="CW118" s="228"/>
      <c r="CX118" s="228"/>
      <c r="CY118" s="228"/>
      <c r="CZ118" s="228"/>
      <c r="DA118" s="228"/>
      <c r="DB118" s="228"/>
      <c r="DC118" s="228"/>
      <c r="DD118" s="228"/>
      <c r="DE118" s="228"/>
      <c r="DF118" s="228"/>
      <c r="DG118" s="228"/>
      <c r="DH118" s="228"/>
      <c r="DI118" s="228"/>
      <c r="DJ118" s="228"/>
      <c r="DK118" s="228"/>
      <c r="DL118" s="228"/>
      <c r="DM118" s="228"/>
      <c r="DN118" s="228"/>
      <c r="DO118" s="228"/>
      <c r="DP118" s="228"/>
      <c r="DQ118" s="228"/>
      <c r="DR118" s="228"/>
      <c r="DS118" s="228"/>
      <c r="DT118" s="228"/>
      <c r="DU118" s="228"/>
      <c r="DV118" s="228"/>
      <c r="DW118" s="228"/>
      <c r="DX118" s="228"/>
      <c r="DY118" s="228"/>
      <c r="DZ118" s="228"/>
      <c r="EA118" s="228"/>
      <c r="EB118" s="228"/>
      <c r="EC118" s="228"/>
      <c r="ED118" s="228"/>
      <c r="EE118" s="228"/>
      <c r="EF118" s="228"/>
      <c r="EG118" s="228"/>
      <c r="EH118" s="228"/>
      <c r="EI118" s="228"/>
      <c r="EJ118" s="228"/>
      <c r="EK118" s="228"/>
      <c r="EL118" s="228"/>
      <c r="EM118" s="228"/>
      <c r="EN118" s="228"/>
      <c r="EO118" s="228"/>
      <c r="EP118" s="228"/>
      <c r="EQ118" s="228"/>
      <c r="ER118" s="228"/>
      <c r="ES118" s="228"/>
      <c r="ET118" s="228"/>
      <c r="EU118" s="228"/>
      <c r="EV118" s="228"/>
      <c r="EW118" s="228"/>
      <c r="EX118" s="228"/>
      <c r="EY118" s="228"/>
      <c r="EZ118" s="228"/>
      <c r="FA118" s="228"/>
      <c r="FB118" s="228"/>
      <c r="FC118" s="228"/>
      <c r="FD118" s="228"/>
      <c r="FE118" s="228"/>
      <c r="FF118" s="228"/>
      <c r="FG118" s="228"/>
      <c r="FH118" s="228"/>
      <c r="FI118" s="228"/>
      <c r="FJ118" s="228"/>
      <c r="FK118" s="228"/>
      <c r="FL118" s="228"/>
      <c r="FM118" s="228"/>
      <c r="FN118" s="228"/>
      <c r="FO118" s="228"/>
      <c r="FP118" s="228"/>
      <c r="FQ118" s="228"/>
      <c r="FR118" s="228"/>
      <c r="FS118" s="228"/>
      <c r="FT118" s="228"/>
      <c r="FU118" s="228"/>
      <c r="FV118" s="228"/>
      <c r="FW118" s="228"/>
      <c r="FX118" s="228"/>
      <c r="FY118" s="228"/>
      <c r="FZ118" s="228"/>
      <c r="GA118" s="228"/>
      <c r="GB118" s="228"/>
      <c r="GC118" s="228"/>
      <c r="GD118" s="228"/>
      <c r="GE118" s="228"/>
      <c r="GF118" s="228"/>
      <c r="GG118" s="228"/>
      <c r="GH118" s="228"/>
      <c r="GI118" s="228"/>
      <c r="GJ118" s="228"/>
      <c r="GK118" s="228"/>
      <c r="GL118" s="228"/>
      <c r="GM118" s="228"/>
      <c r="GN118" s="228"/>
      <c r="GO118" s="228"/>
      <c r="GP118" s="228"/>
      <c r="GQ118" s="228"/>
      <c r="GR118" s="228"/>
      <c r="GS118" s="228"/>
      <c r="GT118" s="228"/>
      <c r="GU118" s="228"/>
      <c r="GV118" s="228"/>
      <c r="GW118" s="228"/>
      <c r="GX118" s="228"/>
      <c r="GY118" s="228"/>
      <c r="GZ118" s="228"/>
      <c r="HA118" s="228"/>
      <c r="HB118" s="228"/>
      <c r="HC118" s="228"/>
      <c r="HD118" s="228"/>
      <c r="HE118" s="228"/>
      <c r="HF118" s="228"/>
      <c r="HG118" s="228"/>
      <c r="HH118" s="228"/>
      <c r="HI118" s="228"/>
      <c r="HJ118" s="228"/>
      <c r="HK118" s="228"/>
      <c r="HL118" s="228"/>
      <c r="HM118" s="228"/>
      <c r="HN118" s="228"/>
      <c r="HO118" s="228"/>
      <c r="HP118" s="228"/>
      <c r="HQ118" s="228"/>
      <c r="HR118" s="228"/>
      <c r="HS118" s="228"/>
      <c r="HT118" s="228"/>
      <c r="HU118" s="228"/>
      <c r="HV118" s="228"/>
      <c r="HW118" s="228"/>
      <c r="HX118" s="228"/>
      <c r="HY118" s="228"/>
      <c r="HZ118" s="228"/>
      <c r="IA118" s="228"/>
      <c r="IB118" s="228"/>
      <c r="IC118" s="228"/>
      <c r="ID118" s="228"/>
      <c r="IE118" s="228"/>
      <c r="IF118" s="228"/>
      <c r="IG118" s="228"/>
      <c r="IH118" s="228"/>
      <c r="II118" s="228"/>
      <c r="IJ118" s="228"/>
      <c r="IK118" s="228"/>
      <c r="IL118" s="228"/>
      <c r="IM118" s="228"/>
      <c r="IN118" s="228"/>
      <c r="IO118" s="228"/>
      <c r="IP118" s="228"/>
      <c r="IQ118" s="228"/>
      <c r="IR118" s="228"/>
      <c r="IS118" s="228"/>
      <c r="IT118" s="228"/>
      <c r="IU118" s="228"/>
      <c r="IV118" s="228"/>
      <c r="IW118" s="228"/>
      <c r="IX118" s="228"/>
      <c r="IY118" s="228"/>
      <c r="IZ118" s="228"/>
      <c r="JA118" s="228"/>
      <c r="JB118" s="228"/>
      <c r="JC118" s="228"/>
      <c r="JD118" s="228"/>
      <c r="JE118" s="228"/>
      <c r="JF118" s="228"/>
      <c r="JG118" s="228"/>
      <c r="JH118" s="228"/>
    </row>
    <row r="119" spans="2:268" customFormat="1" x14ac:dyDescent="0.2">
      <c r="B119" s="211" t="s">
        <v>9</v>
      </c>
      <c r="C119" s="333">
        <f>'7990NTP-P'!C48</f>
        <v>0</v>
      </c>
      <c r="D119" s="294">
        <f>+C101</f>
        <v>0</v>
      </c>
      <c r="E119" s="295"/>
      <c r="F119" s="294">
        <f>D119</f>
        <v>0</v>
      </c>
      <c r="G119" s="295"/>
      <c r="H119" s="6"/>
      <c r="I119" s="228"/>
      <c r="J119" s="226"/>
      <c r="K119" s="226"/>
      <c r="L119" s="226"/>
      <c r="M119" s="226"/>
      <c r="N119" s="226"/>
      <c r="O119" s="226"/>
      <c r="P119" s="226"/>
      <c r="Q119" s="226"/>
      <c r="R119" s="226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228"/>
      <c r="BC119" s="228"/>
      <c r="BD119" s="228"/>
      <c r="BE119" s="228"/>
      <c r="BF119" s="228"/>
      <c r="BG119" s="228"/>
      <c r="BH119" s="228"/>
      <c r="BI119" s="228"/>
      <c r="BJ119" s="228"/>
      <c r="BK119" s="228"/>
      <c r="BL119" s="228"/>
      <c r="BM119" s="228"/>
      <c r="BN119" s="228"/>
      <c r="BO119" s="228"/>
      <c r="BP119" s="228"/>
      <c r="BQ119" s="228"/>
      <c r="BR119" s="228"/>
      <c r="BS119" s="228"/>
      <c r="BT119" s="228"/>
      <c r="BU119" s="228"/>
      <c r="BV119" s="228"/>
      <c r="BW119" s="228"/>
      <c r="BX119" s="228"/>
      <c r="BY119" s="228"/>
      <c r="BZ119" s="228"/>
      <c r="CA119" s="228"/>
      <c r="CB119" s="228"/>
      <c r="CC119" s="228"/>
      <c r="CD119" s="228"/>
      <c r="CE119" s="228"/>
      <c r="CF119" s="228"/>
      <c r="CG119" s="228"/>
      <c r="CH119" s="228"/>
      <c r="CI119" s="228"/>
      <c r="CJ119" s="228"/>
      <c r="CK119" s="228"/>
      <c r="CL119" s="228"/>
      <c r="CM119" s="228"/>
      <c r="CN119" s="228"/>
      <c r="CO119" s="228"/>
      <c r="CP119" s="228"/>
      <c r="CQ119" s="228"/>
      <c r="CR119" s="228"/>
      <c r="CS119" s="228"/>
      <c r="CT119" s="228"/>
      <c r="CU119" s="228"/>
      <c r="CV119" s="228"/>
      <c r="CW119" s="228"/>
      <c r="CX119" s="228"/>
      <c r="CY119" s="228"/>
      <c r="CZ119" s="228"/>
      <c r="DA119" s="228"/>
      <c r="DB119" s="228"/>
      <c r="DC119" s="228"/>
      <c r="DD119" s="228"/>
      <c r="DE119" s="228"/>
      <c r="DF119" s="228"/>
      <c r="DG119" s="228"/>
      <c r="DH119" s="228"/>
      <c r="DI119" s="228"/>
      <c r="DJ119" s="228"/>
      <c r="DK119" s="228"/>
      <c r="DL119" s="228"/>
      <c r="DM119" s="228"/>
      <c r="DN119" s="228"/>
      <c r="DO119" s="228"/>
      <c r="DP119" s="228"/>
      <c r="DQ119" s="228"/>
      <c r="DR119" s="228"/>
      <c r="DS119" s="228"/>
      <c r="DT119" s="228"/>
      <c r="DU119" s="228"/>
      <c r="DV119" s="228"/>
      <c r="DW119" s="228"/>
      <c r="DX119" s="228"/>
      <c r="DY119" s="228"/>
      <c r="DZ119" s="228"/>
      <c r="EA119" s="228"/>
      <c r="EB119" s="228"/>
      <c r="EC119" s="228"/>
      <c r="ED119" s="228"/>
      <c r="EE119" s="228"/>
      <c r="EF119" s="228"/>
      <c r="EG119" s="228"/>
      <c r="EH119" s="228"/>
      <c r="EI119" s="228"/>
      <c r="EJ119" s="228"/>
      <c r="EK119" s="228"/>
      <c r="EL119" s="228"/>
      <c r="EM119" s="228"/>
      <c r="EN119" s="228"/>
      <c r="EO119" s="228"/>
      <c r="EP119" s="228"/>
      <c r="EQ119" s="228"/>
      <c r="ER119" s="228"/>
      <c r="ES119" s="228"/>
      <c r="ET119" s="228"/>
      <c r="EU119" s="228"/>
      <c r="EV119" s="228"/>
      <c r="EW119" s="228"/>
      <c r="EX119" s="228"/>
      <c r="EY119" s="228"/>
      <c r="EZ119" s="228"/>
      <c r="FA119" s="228"/>
      <c r="FB119" s="228"/>
      <c r="FC119" s="228"/>
      <c r="FD119" s="228"/>
      <c r="FE119" s="228"/>
      <c r="FF119" s="228"/>
      <c r="FG119" s="228"/>
      <c r="FH119" s="228"/>
      <c r="FI119" s="228"/>
      <c r="FJ119" s="228"/>
      <c r="FK119" s="228"/>
      <c r="FL119" s="228"/>
      <c r="FM119" s="228"/>
      <c r="FN119" s="228"/>
      <c r="FO119" s="228"/>
      <c r="FP119" s="228"/>
      <c r="FQ119" s="228"/>
      <c r="FR119" s="228"/>
      <c r="FS119" s="228"/>
      <c r="FT119" s="228"/>
      <c r="FU119" s="228"/>
      <c r="FV119" s="228"/>
      <c r="FW119" s="228"/>
      <c r="FX119" s="228"/>
      <c r="FY119" s="228"/>
      <c r="FZ119" s="228"/>
      <c r="GA119" s="228"/>
      <c r="GB119" s="228"/>
      <c r="GC119" s="228"/>
      <c r="GD119" s="228"/>
      <c r="GE119" s="228"/>
      <c r="GF119" s="228"/>
      <c r="GG119" s="228"/>
      <c r="GH119" s="228"/>
      <c r="GI119" s="228"/>
      <c r="GJ119" s="228"/>
      <c r="GK119" s="228"/>
      <c r="GL119" s="228"/>
      <c r="GM119" s="228"/>
      <c r="GN119" s="228"/>
      <c r="GO119" s="228"/>
      <c r="GP119" s="228"/>
      <c r="GQ119" s="228"/>
      <c r="GR119" s="228"/>
      <c r="GS119" s="228"/>
      <c r="GT119" s="228"/>
      <c r="GU119" s="228"/>
      <c r="GV119" s="228"/>
      <c r="GW119" s="228"/>
      <c r="GX119" s="228"/>
      <c r="GY119" s="228"/>
      <c r="GZ119" s="228"/>
      <c r="HA119" s="228"/>
      <c r="HB119" s="228"/>
      <c r="HC119" s="228"/>
      <c r="HD119" s="228"/>
      <c r="HE119" s="228"/>
      <c r="HF119" s="228"/>
      <c r="HG119" s="228"/>
      <c r="HH119" s="228"/>
      <c r="HI119" s="228"/>
      <c r="HJ119" s="228"/>
      <c r="HK119" s="228"/>
      <c r="HL119" s="228"/>
      <c r="HM119" s="228"/>
      <c r="HN119" s="228"/>
      <c r="HO119" s="228"/>
      <c r="HP119" s="228"/>
      <c r="HQ119" s="228"/>
      <c r="HR119" s="228"/>
      <c r="HS119" s="228"/>
      <c r="HT119" s="228"/>
      <c r="HU119" s="228"/>
      <c r="HV119" s="228"/>
      <c r="HW119" s="228"/>
      <c r="HX119" s="228"/>
      <c r="HY119" s="228"/>
      <c r="HZ119" s="228"/>
      <c r="IA119" s="228"/>
      <c r="IB119" s="228"/>
      <c r="IC119" s="228"/>
      <c r="ID119" s="228"/>
      <c r="IE119" s="228"/>
      <c r="IF119" s="228"/>
      <c r="IG119" s="228"/>
      <c r="IH119" s="228"/>
      <c r="II119" s="228"/>
      <c r="IJ119" s="228"/>
      <c r="IK119" s="228"/>
      <c r="IL119" s="228"/>
      <c r="IM119" s="228"/>
      <c r="IN119" s="228"/>
      <c r="IO119" s="228"/>
      <c r="IP119" s="228"/>
      <c r="IQ119" s="228"/>
      <c r="IR119" s="228"/>
      <c r="IS119" s="228"/>
      <c r="IT119" s="228"/>
      <c r="IU119" s="228"/>
      <c r="IV119" s="228"/>
      <c r="IW119" s="228"/>
      <c r="IX119" s="228"/>
      <c r="IY119" s="228"/>
      <c r="IZ119" s="228"/>
      <c r="JA119" s="228"/>
      <c r="JB119" s="228"/>
      <c r="JC119" s="228"/>
      <c r="JD119" s="228"/>
      <c r="JE119" s="228"/>
      <c r="JF119" s="228"/>
      <c r="JG119" s="228"/>
      <c r="JH119" s="228"/>
    </row>
    <row r="120" spans="2:268" customFormat="1" x14ac:dyDescent="0.2">
      <c r="B120" s="211" t="s">
        <v>10</v>
      </c>
      <c r="C120" s="330">
        <f>'7990NTP-P'!C49</f>
        <v>0</v>
      </c>
      <c r="D120" s="296">
        <f>+E101</f>
        <v>0</v>
      </c>
      <c r="E120" s="295"/>
      <c r="F120" s="296">
        <f>D120</f>
        <v>0</v>
      </c>
      <c r="G120" s="295"/>
      <c r="I120" s="228"/>
      <c r="J120" s="226"/>
      <c r="K120" s="226"/>
      <c r="L120" s="226"/>
      <c r="M120" s="226"/>
      <c r="N120" s="226"/>
      <c r="O120" s="226"/>
      <c r="P120" s="226"/>
      <c r="Q120" s="226"/>
      <c r="R120" s="226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  <c r="AY120" s="228"/>
      <c r="AZ120" s="228"/>
      <c r="BA120" s="228"/>
      <c r="BB120" s="228"/>
      <c r="BC120" s="228"/>
      <c r="BD120" s="228"/>
      <c r="BE120" s="228"/>
      <c r="BF120" s="228"/>
      <c r="BG120" s="228"/>
      <c r="BH120" s="228"/>
      <c r="BI120" s="228"/>
      <c r="BJ120" s="228"/>
      <c r="BK120" s="228"/>
      <c r="BL120" s="228"/>
      <c r="BM120" s="228"/>
      <c r="BN120" s="228"/>
      <c r="BO120" s="228"/>
      <c r="BP120" s="228"/>
      <c r="BQ120" s="228"/>
      <c r="BR120" s="228"/>
      <c r="BS120" s="228"/>
      <c r="BT120" s="228"/>
      <c r="BU120" s="228"/>
      <c r="BV120" s="228"/>
      <c r="BW120" s="228"/>
      <c r="BX120" s="228"/>
      <c r="BY120" s="228"/>
      <c r="BZ120" s="228"/>
      <c r="CA120" s="228"/>
      <c r="CB120" s="228"/>
      <c r="CC120" s="228"/>
      <c r="CD120" s="228"/>
      <c r="CE120" s="228"/>
      <c r="CF120" s="228"/>
      <c r="CG120" s="228"/>
      <c r="CH120" s="228"/>
      <c r="CI120" s="228"/>
      <c r="CJ120" s="228"/>
      <c r="CK120" s="228"/>
      <c r="CL120" s="228"/>
      <c r="CM120" s="228"/>
      <c r="CN120" s="228"/>
      <c r="CO120" s="228"/>
      <c r="CP120" s="228"/>
      <c r="CQ120" s="228"/>
      <c r="CR120" s="228"/>
      <c r="CS120" s="228"/>
      <c r="CT120" s="228"/>
      <c r="CU120" s="228"/>
      <c r="CV120" s="228"/>
      <c r="CW120" s="228"/>
      <c r="CX120" s="228"/>
      <c r="CY120" s="228"/>
      <c r="CZ120" s="228"/>
      <c r="DA120" s="228"/>
      <c r="DB120" s="228"/>
      <c r="DC120" s="228"/>
      <c r="DD120" s="228"/>
      <c r="DE120" s="228"/>
      <c r="DF120" s="228"/>
      <c r="DG120" s="228"/>
      <c r="DH120" s="228"/>
      <c r="DI120" s="228"/>
      <c r="DJ120" s="228"/>
      <c r="DK120" s="228"/>
      <c r="DL120" s="228"/>
      <c r="DM120" s="228"/>
      <c r="DN120" s="228"/>
      <c r="DO120" s="228"/>
      <c r="DP120" s="228"/>
      <c r="DQ120" s="228"/>
      <c r="DR120" s="228"/>
      <c r="DS120" s="228"/>
      <c r="DT120" s="228"/>
      <c r="DU120" s="228"/>
      <c r="DV120" s="228"/>
      <c r="DW120" s="228"/>
      <c r="DX120" s="228"/>
      <c r="DY120" s="228"/>
      <c r="DZ120" s="228"/>
      <c r="EA120" s="228"/>
      <c r="EB120" s="228"/>
      <c r="EC120" s="228"/>
      <c r="ED120" s="228"/>
      <c r="EE120" s="228"/>
      <c r="EF120" s="228"/>
      <c r="EG120" s="228"/>
      <c r="EH120" s="228"/>
      <c r="EI120" s="228"/>
      <c r="EJ120" s="228"/>
      <c r="EK120" s="228"/>
      <c r="EL120" s="228"/>
      <c r="EM120" s="228"/>
      <c r="EN120" s="228"/>
      <c r="EO120" s="228"/>
      <c r="EP120" s="228"/>
      <c r="EQ120" s="228"/>
      <c r="ER120" s="228"/>
      <c r="ES120" s="228"/>
      <c r="ET120" s="228"/>
      <c r="EU120" s="228"/>
      <c r="EV120" s="228"/>
      <c r="EW120" s="228"/>
      <c r="EX120" s="228"/>
      <c r="EY120" s="228"/>
      <c r="EZ120" s="228"/>
      <c r="FA120" s="228"/>
      <c r="FB120" s="228"/>
      <c r="FC120" s="228"/>
      <c r="FD120" s="228"/>
      <c r="FE120" s="228"/>
      <c r="FF120" s="228"/>
      <c r="FG120" s="228"/>
      <c r="FH120" s="228"/>
      <c r="FI120" s="228"/>
      <c r="FJ120" s="228"/>
      <c r="FK120" s="228"/>
      <c r="FL120" s="228"/>
      <c r="FM120" s="228"/>
      <c r="FN120" s="228"/>
      <c r="FO120" s="228"/>
      <c r="FP120" s="228"/>
      <c r="FQ120" s="228"/>
      <c r="FR120" s="228"/>
      <c r="FS120" s="228"/>
      <c r="FT120" s="228"/>
      <c r="FU120" s="228"/>
      <c r="FV120" s="228"/>
      <c r="FW120" s="228"/>
      <c r="FX120" s="228"/>
      <c r="FY120" s="228"/>
      <c r="FZ120" s="228"/>
      <c r="GA120" s="228"/>
      <c r="GB120" s="228"/>
      <c r="GC120" s="228"/>
      <c r="GD120" s="228"/>
      <c r="GE120" s="228"/>
      <c r="GF120" s="228"/>
      <c r="GG120" s="228"/>
      <c r="GH120" s="228"/>
      <c r="GI120" s="228"/>
      <c r="GJ120" s="228"/>
      <c r="GK120" s="228"/>
      <c r="GL120" s="228"/>
      <c r="GM120" s="228"/>
      <c r="GN120" s="228"/>
      <c r="GO120" s="228"/>
      <c r="GP120" s="228"/>
      <c r="GQ120" s="228"/>
      <c r="GR120" s="228"/>
      <c r="GS120" s="228"/>
      <c r="GT120" s="228"/>
      <c r="GU120" s="228"/>
      <c r="GV120" s="228"/>
      <c r="GW120" s="228"/>
      <c r="GX120" s="228"/>
      <c r="GY120" s="228"/>
      <c r="GZ120" s="228"/>
      <c r="HA120" s="228"/>
      <c r="HB120" s="228"/>
      <c r="HC120" s="228"/>
      <c r="HD120" s="228"/>
      <c r="HE120" s="228"/>
      <c r="HF120" s="228"/>
      <c r="HG120" s="228"/>
      <c r="HH120" s="228"/>
      <c r="HI120" s="228"/>
      <c r="HJ120" s="228"/>
      <c r="HK120" s="228"/>
      <c r="HL120" s="228"/>
      <c r="HM120" s="228"/>
      <c r="HN120" s="228"/>
      <c r="HO120" s="228"/>
      <c r="HP120" s="228"/>
      <c r="HQ120" s="228"/>
      <c r="HR120" s="228"/>
      <c r="HS120" s="228"/>
      <c r="HT120" s="228"/>
      <c r="HU120" s="228"/>
      <c r="HV120" s="228"/>
      <c r="HW120" s="228"/>
      <c r="HX120" s="228"/>
      <c r="HY120" s="228"/>
      <c r="HZ120" s="228"/>
      <c r="IA120" s="228"/>
      <c r="IB120" s="228"/>
      <c r="IC120" s="228"/>
      <c r="ID120" s="228"/>
      <c r="IE120" s="228"/>
      <c r="IF120" s="228"/>
      <c r="IG120" s="228"/>
      <c r="IH120" s="228"/>
      <c r="II120" s="228"/>
      <c r="IJ120" s="228"/>
      <c r="IK120" s="228"/>
      <c r="IL120" s="228"/>
      <c r="IM120" s="228"/>
      <c r="IN120" s="228"/>
      <c r="IO120" s="228"/>
      <c r="IP120" s="228"/>
      <c r="IQ120" s="228"/>
      <c r="IR120" s="228"/>
      <c r="IS120" s="228"/>
      <c r="IT120" s="228"/>
      <c r="IU120" s="228"/>
      <c r="IV120" s="228"/>
      <c r="IW120" s="228"/>
      <c r="IX120" s="228"/>
      <c r="IY120" s="228"/>
      <c r="IZ120" s="228"/>
      <c r="JA120" s="228"/>
      <c r="JB120" s="228"/>
      <c r="JC120" s="228"/>
      <c r="JD120" s="228"/>
      <c r="JE120" s="228"/>
      <c r="JF120" s="228"/>
      <c r="JG120" s="228"/>
      <c r="JH120" s="228"/>
    </row>
    <row r="121" spans="2:268" customFormat="1" ht="13.5" thickBot="1" x14ac:dyDescent="0.25">
      <c r="B121" s="211" t="s">
        <v>11</v>
      </c>
      <c r="C121" s="331">
        <f>'7990NTP-P'!C50</f>
        <v>0</v>
      </c>
      <c r="D121" s="298">
        <f>+G101</f>
        <v>0</v>
      </c>
      <c r="E121" s="295"/>
      <c r="F121" s="298">
        <f>D121</f>
        <v>0</v>
      </c>
      <c r="G121" s="295"/>
      <c r="I121" s="228"/>
      <c r="J121" s="226"/>
      <c r="K121" s="226"/>
      <c r="L121" s="226"/>
      <c r="M121" s="226"/>
      <c r="N121" s="226"/>
      <c r="O121" s="226"/>
      <c r="P121" s="226"/>
      <c r="Q121" s="226"/>
      <c r="R121" s="226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Y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  <c r="BX121" s="228"/>
      <c r="BY121" s="228"/>
      <c r="BZ121" s="228"/>
      <c r="CA121" s="228"/>
      <c r="CB121" s="228"/>
      <c r="CC121" s="228"/>
      <c r="CD121" s="228"/>
      <c r="CE121" s="228"/>
      <c r="CF121" s="228"/>
      <c r="CG121" s="228"/>
      <c r="CH121" s="228"/>
      <c r="CI121" s="228"/>
      <c r="CJ121" s="228"/>
      <c r="CK121" s="228"/>
      <c r="CL121" s="228"/>
      <c r="CM121" s="228"/>
      <c r="CN121" s="228"/>
      <c r="CO121" s="228"/>
      <c r="CP121" s="228"/>
      <c r="CQ121" s="228"/>
      <c r="CR121" s="228"/>
      <c r="CS121" s="228"/>
      <c r="CT121" s="228"/>
      <c r="CU121" s="228"/>
      <c r="CV121" s="228"/>
      <c r="CW121" s="228"/>
      <c r="CX121" s="228"/>
      <c r="CY121" s="228"/>
      <c r="CZ121" s="228"/>
      <c r="DA121" s="228"/>
      <c r="DB121" s="228"/>
      <c r="DC121" s="228"/>
      <c r="DD121" s="228"/>
      <c r="DE121" s="228"/>
      <c r="DF121" s="228"/>
      <c r="DG121" s="228"/>
      <c r="DH121" s="228"/>
      <c r="DI121" s="228"/>
      <c r="DJ121" s="228"/>
      <c r="DK121" s="228"/>
      <c r="DL121" s="228"/>
      <c r="DM121" s="228"/>
      <c r="DN121" s="228"/>
      <c r="DO121" s="228"/>
      <c r="DP121" s="228"/>
      <c r="DQ121" s="228"/>
      <c r="DR121" s="228"/>
      <c r="DS121" s="228"/>
      <c r="DT121" s="228"/>
      <c r="DU121" s="228"/>
      <c r="DV121" s="228"/>
      <c r="DW121" s="228"/>
      <c r="DX121" s="228"/>
      <c r="DY121" s="228"/>
      <c r="DZ121" s="228"/>
      <c r="EA121" s="228"/>
      <c r="EB121" s="228"/>
      <c r="EC121" s="228"/>
      <c r="ED121" s="228"/>
      <c r="EE121" s="228"/>
      <c r="EF121" s="228"/>
      <c r="EG121" s="228"/>
      <c r="EH121" s="228"/>
      <c r="EI121" s="228"/>
      <c r="EJ121" s="228"/>
      <c r="EK121" s="228"/>
      <c r="EL121" s="228"/>
      <c r="EM121" s="228"/>
      <c r="EN121" s="228"/>
      <c r="EO121" s="228"/>
      <c r="EP121" s="228"/>
      <c r="EQ121" s="228"/>
      <c r="ER121" s="228"/>
      <c r="ES121" s="228"/>
      <c r="ET121" s="228"/>
      <c r="EU121" s="228"/>
      <c r="EV121" s="228"/>
      <c r="EW121" s="228"/>
      <c r="EX121" s="228"/>
      <c r="EY121" s="228"/>
      <c r="EZ121" s="228"/>
      <c r="FA121" s="228"/>
      <c r="FB121" s="228"/>
      <c r="FC121" s="228"/>
      <c r="FD121" s="228"/>
      <c r="FE121" s="228"/>
      <c r="FF121" s="228"/>
      <c r="FG121" s="228"/>
      <c r="FH121" s="228"/>
      <c r="FI121" s="228"/>
      <c r="FJ121" s="228"/>
      <c r="FK121" s="228"/>
      <c r="FL121" s="228"/>
      <c r="FM121" s="228"/>
      <c r="FN121" s="228"/>
      <c r="FO121" s="228"/>
      <c r="FP121" s="228"/>
      <c r="FQ121" s="228"/>
      <c r="FR121" s="228"/>
      <c r="FS121" s="228"/>
      <c r="FT121" s="228"/>
      <c r="FU121" s="228"/>
      <c r="FV121" s="228"/>
      <c r="FW121" s="228"/>
      <c r="FX121" s="228"/>
      <c r="FY121" s="228"/>
      <c r="FZ121" s="228"/>
      <c r="GA121" s="228"/>
      <c r="GB121" s="228"/>
      <c r="GC121" s="228"/>
      <c r="GD121" s="228"/>
      <c r="GE121" s="228"/>
      <c r="GF121" s="228"/>
      <c r="GG121" s="228"/>
      <c r="GH121" s="228"/>
      <c r="GI121" s="228"/>
      <c r="GJ121" s="228"/>
      <c r="GK121" s="228"/>
      <c r="GL121" s="228"/>
      <c r="GM121" s="228"/>
      <c r="GN121" s="228"/>
      <c r="GO121" s="228"/>
      <c r="GP121" s="228"/>
      <c r="GQ121" s="228"/>
      <c r="GR121" s="228"/>
      <c r="GS121" s="228"/>
      <c r="GT121" s="228"/>
      <c r="GU121" s="228"/>
      <c r="GV121" s="228"/>
      <c r="GW121" s="228"/>
      <c r="GX121" s="228"/>
      <c r="GY121" s="228"/>
      <c r="GZ121" s="228"/>
      <c r="HA121" s="228"/>
      <c r="HB121" s="228"/>
      <c r="HC121" s="228"/>
      <c r="HD121" s="228"/>
      <c r="HE121" s="228"/>
      <c r="HF121" s="228"/>
      <c r="HG121" s="228"/>
      <c r="HH121" s="228"/>
      <c r="HI121" s="228"/>
      <c r="HJ121" s="228"/>
      <c r="HK121" s="228"/>
      <c r="HL121" s="228"/>
      <c r="HM121" s="228"/>
      <c r="HN121" s="228"/>
      <c r="HO121" s="228"/>
      <c r="HP121" s="228"/>
      <c r="HQ121" s="228"/>
      <c r="HR121" s="228"/>
      <c r="HS121" s="228"/>
      <c r="HT121" s="228"/>
      <c r="HU121" s="228"/>
      <c r="HV121" s="228"/>
      <c r="HW121" s="228"/>
      <c r="HX121" s="228"/>
      <c r="HY121" s="228"/>
      <c r="HZ121" s="228"/>
      <c r="IA121" s="228"/>
      <c r="IB121" s="228"/>
      <c r="IC121" s="228"/>
      <c r="ID121" s="228"/>
      <c r="IE121" s="228"/>
      <c r="IF121" s="228"/>
      <c r="IG121" s="228"/>
      <c r="IH121" s="228"/>
      <c r="II121" s="228"/>
      <c r="IJ121" s="228"/>
      <c r="IK121" s="228"/>
      <c r="IL121" s="228"/>
      <c r="IM121" s="228"/>
      <c r="IN121" s="228"/>
      <c r="IO121" s="228"/>
      <c r="IP121" s="228"/>
      <c r="IQ121" s="228"/>
      <c r="IR121" s="228"/>
      <c r="IS121" s="228"/>
      <c r="IT121" s="228"/>
      <c r="IU121" s="228"/>
      <c r="IV121" s="228"/>
      <c r="IW121" s="228"/>
      <c r="IX121" s="228"/>
      <c r="IY121" s="228"/>
      <c r="IZ121" s="228"/>
      <c r="JA121" s="228"/>
      <c r="JB121" s="228"/>
      <c r="JC121" s="228"/>
      <c r="JD121" s="228"/>
      <c r="JE121" s="228"/>
      <c r="JF121" s="228"/>
      <c r="JG121" s="228"/>
      <c r="JH121" s="228"/>
    </row>
    <row r="122" spans="2:268" customFormat="1" ht="16.5" thickBot="1" x14ac:dyDescent="0.3">
      <c r="B122" s="240" t="s">
        <v>143</v>
      </c>
      <c r="C122" s="336"/>
      <c r="D122" s="337"/>
      <c r="E122" s="338"/>
      <c r="F122" s="337"/>
      <c r="G122" s="339"/>
      <c r="H122" s="6"/>
      <c r="I122" s="228"/>
      <c r="J122" s="226"/>
      <c r="K122" s="226"/>
      <c r="L122" s="226"/>
      <c r="M122" s="226"/>
      <c r="N122" s="226"/>
      <c r="O122" s="226"/>
      <c r="P122" s="226"/>
      <c r="Q122" s="226"/>
      <c r="R122" s="226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8"/>
      <c r="AY122" s="228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  <c r="BX122" s="228"/>
      <c r="BY122" s="228"/>
      <c r="BZ122" s="228"/>
      <c r="CA122" s="228"/>
      <c r="CB122" s="228"/>
      <c r="CC122" s="228"/>
      <c r="CD122" s="228"/>
      <c r="CE122" s="228"/>
      <c r="CF122" s="228"/>
      <c r="CG122" s="228"/>
      <c r="CH122" s="228"/>
      <c r="CI122" s="228"/>
      <c r="CJ122" s="228"/>
      <c r="CK122" s="228"/>
      <c r="CL122" s="228"/>
      <c r="CM122" s="228"/>
      <c r="CN122" s="228"/>
      <c r="CO122" s="228"/>
      <c r="CP122" s="228"/>
      <c r="CQ122" s="228"/>
      <c r="CR122" s="228"/>
      <c r="CS122" s="228"/>
      <c r="CT122" s="228"/>
      <c r="CU122" s="228"/>
      <c r="CV122" s="228"/>
      <c r="CW122" s="228"/>
      <c r="CX122" s="228"/>
      <c r="CY122" s="228"/>
      <c r="CZ122" s="228"/>
      <c r="DA122" s="228"/>
      <c r="DB122" s="228"/>
      <c r="DC122" s="228"/>
      <c r="DD122" s="228"/>
      <c r="DE122" s="228"/>
      <c r="DF122" s="228"/>
      <c r="DG122" s="228"/>
      <c r="DH122" s="228"/>
      <c r="DI122" s="228"/>
      <c r="DJ122" s="228"/>
      <c r="DK122" s="228"/>
      <c r="DL122" s="228"/>
      <c r="DM122" s="228"/>
      <c r="DN122" s="228"/>
      <c r="DO122" s="228"/>
      <c r="DP122" s="228"/>
      <c r="DQ122" s="228"/>
      <c r="DR122" s="228"/>
      <c r="DS122" s="228"/>
      <c r="DT122" s="228"/>
      <c r="DU122" s="228"/>
      <c r="DV122" s="228"/>
      <c r="DW122" s="228"/>
      <c r="DX122" s="228"/>
      <c r="DY122" s="228"/>
      <c r="DZ122" s="228"/>
      <c r="EA122" s="228"/>
      <c r="EB122" s="228"/>
      <c r="EC122" s="228"/>
      <c r="ED122" s="228"/>
      <c r="EE122" s="228"/>
      <c r="EF122" s="228"/>
      <c r="EG122" s="228"/>
      <c r="EH122" s="228"/>
      <c r="EI122" s="228"/>
      <c r="EJ122" s="228"/>
      <c r="EK122" s="228"/>
      <c r="EL122" s="228"/>
      <c r="EM122" s="228"/>
      <c r="EN122" s="228"/>
      <c r="EO122" s="228"/>
      <c r="EP122" s="228"/>
      <c r="EQ122" s="228"/>
      <c r="ER122" s="228"/>
      <c r="ES122" s="228"/>
      <c r="ET122" s="228"/>
      <c r="EU122" s="228"/>
      <c r="EV122" s="228"/>
      <c r="EW122" s="228"/>
      <c r="EX122" s="228"/>
      <c r="EY122" s="228"/>
      <c r="EZ122" s="228"/>
      <c r="FA122" s="228"/>
      <c r="FB122" s="228"/>
      <c r="FC122" s="228"/>
      <c r="FD122" s="228"/>
      <c r="FE122" s="228"/>
      <c r="FF122" s="228"/>
      <c r="FG122" s="228"/>
      <c r="FH122" s="228"/>
      <c r="FI122" s="228"/>
      <c r="FJ122" s="228"/>
      <c r="FK122" s="228"/>
      <c r="FL122" s="228"/>
      <c r="FM122" s="228"/>
      <c r="FN122" s="228"/>
      <c r="FO122" s="228"/>
      <c r="FP122" s="228"/>
      <c r="FQ122" s="228"/>
      <c r="FR122" s="228"/>
      <c r="FS122" s="228"/>
      <c r="FT122" s="228"/>
      <c r="FU122" s="228"/>
      <c r="FV122" s="228"/>
      <c r="FW122" s="228"/>
      <c r="FX122" s="228"/>
      <c r="FY122" s="228"/>
      <c r="FZ122" s="228"/>
      <c r="GA122" s="228"/>
      <c r="GB122" s="228"/>
      <c r="GC122" s="228"/>
      <c r="GD122" s="228"/>
      <c r="GE122" s="228"/>
      <c r="GF122" s="228"/>
      <c r="GG122" s="228"/>
      <c r="GH122" s="228"/>
      <c r="GI122" s="228"/>
      <c r="GJ122" s="228"/>
      <c r="GK122" s="228"/>
      <c r="GL122" s="228"/>
      <c r="GM122" s="228"/>
      <c r="GN122" s="228"/>
      <c r="GO122" s="228"/>
      <c r="GP122" s="228"/>
      <c r="GQ122" s="228"/>
      <c r="GR122" s="228"/>
      <c r="GS122" s="228"/>
      <c r="GT122" s="228"/>
      <c r="GU122" s="228"/>
      <c r="GV122" s="228"/>
      <c r="GW122" s="228"/>
      <c r="GX122" s="228"/>
      <c r="GY122" s="228"/>
      <c r="GZ122" s="228"/>
      <c r="HA122" s="228"/>
      <c r="HB122" s="228"/>
      <c r="HC122" s="228"/>
      <c r="HD122" s="228"/>
      <c r="HE122" s="228"/>
      <c r="HF122" s="228"/>
      <c r="HG122" s="228"/>
      <c r="HH122" s="228"/>
      <c r="HI122" s="228"/>
      <c r="HJ122" s="228"/>
      <c r="HK122" s="228"/>
      <c r="HL122" s="228"/>
      <c r="HM122" s="228"/>
      <c r="HN122" s="228"/>
      <c r="HO122" s="228"/>
      <c r="HP122" s="228"/>
      <c r="HQ122" s="228"/>
      <c r="HR122" s="228"/>
      <c r="HS122" s="228"/>
      <c r="HT122" s="228"/>
      <c r="HU122" s="228"/>
      <c r="HV122" s="228"/>
      <c r="HW122" s="228"/>
      <c r="HX122" s="228"/>
      <c r="HY122" s="228"/>
      <c r="HZ122" s="228"/>
      <c r="IA122" s="228"/>
      <c r="IB122" s="228"/>
      <c r="IC122" s="228"/>
      <c r="ID122" s="228"/>
      <c r="IE122" s="228"/>
      <c r="IF122" s="228"/>
      <c r="IG122" s="228"/>
      <c r="IH122" s="228"/>
      <c r="II122" s="228"/>
      <c r="IJ122" s="228"/>
      <c r="IK122" s="228"/>
      <c r="IL122" s="228"/>
      <c r="IM122" s="228"/>
      <c r="IN122" s="228"/>
      <c r="IO122" s="228"/>
      <c r="IP122" s="228"/>
      <c r="IQ122" s="228"/>
      <c r="IR122" s="228"/>
      <c r="IS122" s="228"/>
      <c r="IT122" s="228"/>
      <c r="IU122" s="228"/>
      <c r="IV122" s="228"/>
      <c r="IW122" s="228"/>
      <c r="IX122" s="228"/>
      <c r="IY122" s="228"/>
      <c r="IZ122" s="228"/>
      <c r="JA122" s="228"/>
      <c r="JB122" s="228"/>
      <c r="JC122" s="228"/>
      <c r="JD122" s="228"/>
      <c r="JE122" s="228"/>
      <c r="JF122" s="228"/>
      <c r="JG122" s="228"/>
      <c r="JH122" s="228"/>
    </row>
    <row r="123" spans="2:268" customFormat="1" x14ac:dyDescent="0.2">
      <c r="B123" s="211" t="s">
        <v>9</v>
      </c>
      <c r="C123" s="333">
        <f>'7990NTP-P'!D48</f>
        <v>0</v>
      </c>
      <c r="D123" s="299">
        <f>+C107</f>
        <v>0</v>
      </c>
      <c r="E123" s="295"/>
      <c r="F123" s="299">
        <f>D123</f>
        <v>0</v>
      </c>
      <c r="G123" s="295"/>
      <c r="H123" s="6"/>
      <c r="I123" s="228"/>
      <c r="J123" s="226"/>
      <c r="K123" s="226"/>
      <c r="L123" s="226"/>
      <c r="M123" s="226"/>
      <c r="N123" s="226"/>
      <c r="O123" s="226"/>
      <c r="P123" s="226"/>
      <c r="Q123" s="226"/>
      <c r="R123" s="226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Y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  <c r="BX123" s="228"/>
      <c r="BY123" s="228"/>
      <c r="BZ123" s="228"/>
      <c r="CA123" s="228"/>
      <c r="CB123" s="228"/>
      <c r="CC123" s="228"/>
      <c r="CD123" s="228"/>
      <c r="CE123" s="228"/>
      <c r="CF123" s="228"/>
      <c r="CG123" s="228"/>
      <c r="CH123" s="228"/>
      <c r="CI123" s="228"/>
      <c r="CJ123" s="228"/>
      <c r="CK123" s="228"/>
      <c r="CL123" s="228"/>
      <c r="CM123" s="228"/>
      <c r="CN123" s="228"/>
      <c r="CO123" s="228"/>
      <c r="CP123" s="228"/>
      <c r="CQ123" s="228"/>
      <c r="CR123" s="228"/>
      <c r="CS123" s="228"/>
      <c r="CT123" s="228"/>
      <c r="CU123" s="228"/>
      <c r="CV123" s="228"/>
      <c r="CW123" s="228"/>
      <c r="CX123" s="228"/>
      <c r="CY123" s="228"/>
      <c r="CZ123" s="228"/>
      <c r="DA123" s="228"/>
      <c r="DB123" s="228"/>
      <c r="DC123" s="228"/>
      <c r="DD123" s="228"/>
      <c r="DE123" s="228"/>
      <c r="DF123" s="228"/>
      <c r="DG123" s="228"/>
      <c r="DH123" s="228"/>
      <c r="DI123" s="228"/>
      <c r="DJ123" s="228"/>
      <c r="DK123" s="228"/>
      <c r="DL123" s="228"/>
      <c r="DM123" s="228"/>
      <c r="DN123" s="228"/>
      <c r="DO123" s="228"/>
      <c r="DP123" s="228"/>
      <c r="DQ123" s="228"/>
      <c r="DR123" s="228"/>
      <c r="DS123" s="228"/>
      <c r="DT123" s="228"/>
      <c r="DU123" s="228"/>
      <c r="DV123" s="228"/>
      <c r="DW123" s="228"/>
      <c r="DX123" s="228"/>
      <c r="DY123" s="228"/>
      <c r="DZ123" s="228"/>
      <c r="EA123" s="228"/>
      <c r="EB123" s="228"/>
      <c r="EC123" s="228"/>
      <c r="ED123" s="228"/>
      <c r="EE123" s="228"/>
      <c r="EF123" s="228"/>
      <c r="EG123" s="228"/>
      <c r="EH123" s="228"/>
      <c r="EI123" s="228"/>
      <c r="EJ123" s="228"/>
      <c r="EK123" s="228"/>
      <c r="EL123" s="228"/>
      <c r="EM123" s="228"/>
      <c r="EN123" s="228"/>
      <c r="EO123" s="228"/>
      <c r="EP123" s="228"/>
      <c r="EQ123" s="228"/>
      <c r="ER123" s="228"/>
      <c r="ES123" s="228"/>
      <c r="ET123" s="228"/>
      <c r="EU123" s="228"/>
      <c r="EV123" s="228"/>
      <c r="EW123" s="228"/>
      <c r="EX123" s="228"/>
      <c r="EY123" s="228"/>
      <c r="EZ123" s="228"/>
      <c r="FA123" s="228"/>
      <c r="FB123" s="228"/>
      <c r="FC123" s="228"/>
      <c r="FD123" s="228"/>
      <c r="FE123" s="228"/>
      <c r="FF123" s="228"/>
      <c r="FG123" s="228"/>
      <c r="FH123" s="228"/>
      <c r="FI123" s="228"/>
      <c r="FJ123" s="228"/>
      <c r="FK123" s="228"/>
      <c r="FL123" s="228"/>
      <c r="FM123" s="228"/>
      <c r="FN123" s="228"/>
      <c r="FO123" s="228"/>
      <c r="FP123" s="228"/>
      <c r="FQ123" s="228"/>
      <c r="FR123" s="228"/>
      <c r="FS123" s="228"/>
      <c r="FT123" s="228"/>
      <c r="FU123" s="228"/>
      <c r="FV123" s="228"/>
      <c r="FW123" s="228"/>
      <c r="FX123" s="228"/>
      <c r="FY123" s="228"/>
      <c r="FZ123" s="228"/>
      <c r="GA123" s="228"/>
      <c r="GB123" s="228"/>
      <c r="GC123" s="228"/>
      <c r="GD123" s="228"/>
      <c r="GE123" s="228"/>
      <c r="GF123" s="228"/>
      <c r="GG123" s="228"/>
      <c r="GH123" s="228"/>
      <c r="GI123" s="228"/>
      <c r="GJ123" s="228"/>
      <c r="GK123" s="228"/>
      <c r="GL123" s="228"/>
      <c r="GM123" s="228"/>
      <c r="GN123" s="228"/>
      <c r="GO123" s="228"/>
      <c r="GP123" s="228"/>
      <c r="GQ123" s="228"/>
      <c r="GR123" s="228"/>
      <c r="GS123" s="228"/>
      <c r="GT123" s="228"/>
      <c r="GU123" s="228"/>
      <c r="GV123" s="228"/>
      <c r="GW123" s="228"/>
      <c r="GX123" s="228"/>
      <c r="GY123" s="228"/>
      <c r="GZ123" s="228"/>
      <c r="HA123" s="228"/>
      <c r="HB123" s="228"/>
      <c r="HC123" s="228"/>
      <c r="HD123" s="228"/>
      <c r="HE123" s="228"/>
      <c r="HF123" s="228"/>
      <c r="HG123" s="228"/>
      <c r="HH123" s="228"/>
      <c r="HI123" s="228"/>
      <c r="HJ123" s="228"/>
      <c r="HK123" s="228"/>
      <c r="HL123" s="228"/>
      <c r="HM123" s="228"/>
      <c r="HN123" s="228"/>
      <c r="HO123" s="228"/>
      <c r="HP123" s="228"/>
      <c r="HQ123" s="228"/>
      <c r="HR123" s="228"/>
      <c r="HS123" s="228"/>
      <c r="HT123" s="228"/>
      <c r="HU123" s="228"/>
      <c r="HV123" s="228"/>
      <c r="HW123" s="228"/>
      <c r="HX123" s="228"/>
      <c r="HY123" s="228"/>
      <c r="HZ123" s="228"/>
      <c r="IA123" s="228"/>
      <c r="IB123" s="228"/>
      <c r="IC123" s="228"/>
      <c r="ID123" s="228"/>
      <c r="IE123" s="228"/>
      <c r="IF123" s="228"/>
      <c r="IG123" s="228"/>
      <c r="IH123" s="228"/>
      <c r="II123" s="228"/>
      <c r="IJ123" s="228"/>
      <c r="IK123" s="228"/>
      <c r="IL123" s="228"/>
      <c r="IM123" s="228"/>
      <c r="IN123" s="228"/>
      <c r="IO123" s="228"/>
      <c r="IP123" s="228"/>
      <c r="IQ123" s="228"/>
      <c r="IR123" s="228"/>
      <c r="IS123" s="228"/>
      <c r="IT123" s="228"/>
      <c r="IU123" s="228"/>
      <c r="IV123" s="228"/>
      <c r="IW123" s="228"/>
      <c r="IX123" s="228"/>
      <c r="IY123" s="228"/>
      <c r="IZ123" s="228"/>
      <c r="JA123" s="228"/>
      <c r="JB123" s="228"/>
      <c r="JC123" s="228"/>
      <c r="JD123" s="228"/>
      <c r="JE123" s="228"/>
      <c r="JF123" s="228"/>
      <c r="JG123" s="228"/>
      <c r="JH123" s="228"/>
    </row>
    <row r="124" spans="2:268" customFormat="1" ht="13.5" thickBot="1" x14ac:dyDescent="0.25">
      <c r="B124" s="212" t="s">
        <v>10</v>
      </c>
      <c r="C124" s="330">
        <f>'7990NTP-P'!D49</f>
        <v>0</v>
      </c>
      <c r="D124" s="301">
        <f>+E107</f>
        <v>0</v>
      </c>
      <c r="E124" s="295"/>
      <c r="F124" s="300">
        <f>D124</f>
        <v>0</v>
      </c>
      <c r="G124" s="295"/>
      <c r="I124" s="228"/>
      <c r="J124" s="226"/>
      <c r="K124" s="226"/>
      <c r="L124" s="226"/>
      <c r="M124" s="226"/>
      <c r="N124" s="226"/>
      <c r="O124" s="226"/>
      <c r="P124" s="226"/>
      <c r="Q124" s="226"/>
      <c r="R124" s="226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8"/>
      <c r="AY124" s="228"/>
      <c r="AZ124" s="228"/>
      <c r="BA124" s="228"/>
      <c r="BB124" s="228"/>
      <c r="BC124" s="228"/>
      <c r="BD124" s="228"/>
      <c r="BE124" s="228"/>
      <c r="BF124" s="228"/>
      <c r="BG124" s="228"/>
      <c r="BH124" s="228"/>
      <c r="BI124" s="228"/>
      <c r="BJ124" s="228"/>
      <c r="BK124" s="228"/>
      <c r="BL124" s="228"/>
      <c r="BM124" s="228"/>
      <c r="BN124" s="228"/>
      <c r="BO124" s="228"/>
      <c r="BP124" s="228"/>
      <c r="BQ124" s="228"/>
      <c r="BR124" s="228"/>
      <c r="BS124" s="228"/>
      <c r="BT124" s="228"/>
      <c r="BU124" s="228"/>
      <c r="BV124" s="228"/>
      <c r="BW124" s="228"/>
      <c r="BX124" s="228"/>
      <c r="BY124" s="228"/>
      <c r="BZ124" s="228"/>
      <c r="CA124" s="228"/>
      <c r="CB124" s="228"/>
      <c r="CC124" s="228"/>
      <c r="CD124" s="228"/>
      <c r="CE124" s="228"/>
      <c r="CF124" s="228"/>
      <c r="CG124" s="228"/>
      <c r="CH124" s="228"/>
      <c r="CI124" s="228"/>
      <c r="CJ124" s="228"/>
      <c r="CK124" s="228"/>
      <c r="CL124" s="228"/>
      <c r="CM124" s="228"/>
      <c r="CN124" s="228"/>
      <c r="CO124" s="228"/>
      <c r="CP124" s="228"/>
      <c r="CQ124" s="228"/>
      <c r="CR124" s="228"/>
      <c r="CS124" s="228"/>
      <c r="CT124" s="228"/>
      <c r="CU124" s="228"/>
      <c r="CV124" s="228"/>
      <c r="CW124" s="228"/>
      <c r="CX124" s="228"/>
      <c r="CY124" s="228"/>
      <c r="CZ124" s="228"/>
      <c r="DA124" s="228"/>
      <c r="DB124" s="228"/>
      <c r="DC124" s="228"/>
      <c r="DD124" s="228"/>
      <c r="DE124" s="228"/>
      <c r="DF124" s="228"/>
      <c r="DG124" s="228"/>
      <c r="DH124" s="228"/>
      <c r="DI124" s="228"/>
      <c r="DJ124" s="228"/>
      <c r="DK124" s="228"/>
      <c r="DL124" s="228"/>
      <c r="DM124" s="228"/>
      <c r="DN124" s="228"/>
      <c r="DO124" s="228"/>
      <c r="DP124" s="228"/>
      <c r="DQ124" s="228"/>
      <c r="DR124" s="228"/>
      <c r="DS124" s="228"/>
      <c r="DT124" s="228"/>
      <c r="DU124" s="228"/>
      <c r="DV124" s="228"/>
      <c r="DW124" s="228"/>
      <c r="DX124" s="228"/>
      <c r="DY124" s="228"/>
      <c r="DZ124" s="228"/>
      <c r="EA124" s="228"/>
      <c r="EB124" s="228"/>
      <c r="EC124" s="228"/>
      <c r="ED124" s="228"/>
      <c r="EE124" s="228"/>
      <c r="EF124" s="228"/>
      <c r="EG124" s="228"/>
      <c r="EH124" s="228"/>
      <c r="EI124" s="228"/>
      <c r="EJ124" s="228"/>
      <c r="EK124" s="228"/>
      <c r="EL124" s="228"/>
      <c r="EM124" s="228"/>
      <c r="EN124" s="228"/>
      <c r="EO124" s="228"/>
      <c r="EP124" s="228"/>
      <c r="EQ124" s="228"/>
      <c r="ER124" s="228"/>
      <c r="ES124" s="228"/>
      <c r="ET124" s="228"/>
      <c r="EU124" s="228"/>
      <c r="EV124" s="228"/>
      <c r="EW124" s="228"/>
      <c r="EX124" s="228"/>
      <c r="EY124" s="228"/>
      <c r="EZ124" s="228"/>
      <c r="FA124" s="228"/>
      <c r="FB124" s="228"/>
      <c r="FC124" s="228"/>
      <c r="FD124" s="228"/>
      <c r="FE124" s="228"/>
      <c r="FF124" s="228"/>
      <c r="FG124" s="228"/>
      <c r="FH124" s="228"/>
      <c r="FI124" s="228"/>
      <c r="FJ124" s="228"/>
      <c r="FK124" s="228"/>
      <c r="FL124" s="228"/>
      <c r="FM124" s="228"/>
      <c r="FN124" s="228"/>
      <c r="FO124" s="228"/>
      <c r="FP124" s="228"/>
      <c r="FQ124" s="228"/>
      <c r="FR124" s="228"/>
      <c r="FS124" s="228"/>
      <c r="FT124" s="228"/>
      <c r="FU124" s="228"/>
      <c r="FV124" s="228"/>
      <c r="FW124" s="228"/>
      <c r="FX124" s="228"/>
      <c r="FY124" s="228"/>
      <c r="FZ124" s="228"/>
      <c r="GA124" s="228"/>
      <c r="GB124" s="228"/>
      <c r="GC124" s="228"/>
      <c r="GD124" s="228"/>
      <c r="GE124" s="228"/>
      <c r="GF124" s="228"/>
      <c r="GG124" s="228"/>
      <c r="GH124" s="228"/>
      <c r="GI124" s="228"/>
      <c r="GJ124" s="228"/>
      <c r="GK124" s="228"/>
      <c r="GL124" s="228"/>
      <c r="GM124" s="228"/>
      <c r="GN124" s="228"/>
      <c r="GO124" s="228"/>
      <c r="GP124" s="228"/>
      <c r="GQ124" s="228"/>
      <c r="GR124" s="228"/>
      <c r="GS124" s="228"/>
      <c r="GT124" s="228"/>
      <c r="GU124" s="228"/>
      <c r="GV124" s="228"/>
      <c r="GW124" s="228"/>
      <c r="GX124" s="228"/>
      <c r="GY124" s="228"/>
      <c r="GZ124" s="228"/>
      <c r="HA124" s="228"/>
      <c r="HB124" s="228"/>
      <c r="HC124" s="228"/>
      <c r="HD124" s="228"/>
      <c r="HE124" s="228"/>
      <c r="HF124" s="228"/>
      <c r="HG124" s="228"/>
      <c r="HH124" s="228"/>
      <c r="HI124" s="228"/>
      <c r="HJ124" s="228"/>
      <c r="HK124" s="228"/>
      <c r="HL124" s="228"/>
      <c r="HM124" s="228"/>
      <c r="HN124" s="228"/>
      <c r="HO124" s="228"/>
      <c r="HP124" s="228"/>
      <c r="HQ124" s="228"/>
      <c r="HR124" s="228"/>
      <c r="HS124" s="228"/>
      <c r="HT124" s="228"/>
      <c r="HU124" s="228"/>
      <c r="HV124" s="228"/>
      <c r="HW124" s="228"/>
      <c r="HX124" s="228"/>
      <c r="HY124" s="228"/>
      <c r="HZ124" s="228"/>
      <c r="IA124" s="228"/>
      <c r="IB124" s="228"/>
      <c r="IC124" s="228"/>
      <c r="ID124" s="228"/>
      <c r="IE124" s="228"/>
      <c r="IF124" s="228"/>
      <c r="IG124" s="228"/>
      <c r="IH124" s="228"/>
      <c r="II124" s="228"/>
      <c r="IJ124" s="228"/>
      <c r="IK124" s="228"/>
      <c r="IL124" s="228"/>
      <c r="IM124" s="228"/>
      <c r="IN124" s="228"/>
      <c r="IO124" s="228"/>
      <c r="IP124" s="228"/>
      <c r="IQ124" s="228"/>
      <c r="IR124" s="228"/>
      <c r="IS124" s="228"/>
      <c r="IT124" s="228"/>
      <c r="IU124" s="228"/>
      <c r="IV124" s="228"/>
      <c r="IW124" s="228"/>
      <c r="IX124" s="228"/>
      <c r="IY124" s="228"/>
      <c r="IZ124" s="228"/>
      <c r="JA124" s="228"/>
      <c r="JB124" s="228"/>
      <c r="JC124" s="228"/>
      <c r="JD124" s="228"/>
      <c r="JE124" s="228"/>
      <c r="JF124" s="228"/>
      <c r="JG124" s="228"/>
      <c r="JH124" s="228"/>
    </row>
    <row r="125" spans="2:268" customFormat="1" ht="13.5" thickBot="1" x14ac:dyDescent="0.25">
      <c r="B125" s="241" t="s">
        <v>11</v>
      </c>
      <c r="C125" s="331">
        <f>'7990NTP-P'!D50</f>
        <v>0</v>
      </c>
      <c r="D125" s="329">
        <f>+G107</f>
        <v>0</v>
      </c>
      <c r="E125" s="295"/>
      <c r="F125" s="301">
        <f>D125</f>
        <v>0</v>
      </c>
      <c r="G125" s="295"/>
      <c r="I125" s="228"/>
      <c r="J125" s="226"/>
      <c r="K125" s="226"/>
      <c r="L125" s="226"/>
      <c r="M125" s="226"/>
      <c r="N125" s="226"/>
      <c r="O125" s="226"/>
      <c r="P125" s="226"/>
      <c r="Q125" s="226"/>
      <c r="R125" s="226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  <c r="AV125" s="228"/>
      <c r="AW125" s="228"/>
      <c r="AX125" s="228"/>
      <c r="AY125" s="228"/>
      <c r="AZ125" s="228"/>
      <c r="BA125" s="228"/>
      <c r="BB125" s="228"/>
      <c r="BC125" s="228"/>
      <c r="BD125" s="228"/>
      <c r="BE125" s="228"/>
      <c r="BF125" s="228"/>
      <c r="BG125" s="228"/>
      <c r="BH125" s="228"/>
      <c r="BI125" s="228"/>
      <c r="BJ125" s="228"/>
      <c r="BK125" s="228"/>
      <c r="BL125" s="228"/>
      <c r="BM125" s="228"/>
      <c r="BN125" s="228"/>
      <c r="BO125" s="228"/>
      <c r="BP125" s="228"/>
      <c r="BQ125" s="228"/>
      <c r="BR125" s="228"/>
      <c r="BS125" s="228"/>
      <c r="BT125" s="228"/>
      <c r="BU125" s="228"/>
      <c r="BV125" s="228"/>
      <c r="BW125" s="228"/>
      <c r="BX125" s="228"/>
      <c r="BY125" s="228"/>
      <c r="BZ125" s="228"/>
      <c r="CA125" s="228"/>
      <c r="CB125" s="228"/>
      <c r="CC125" s="228"/>
      <c r="CD125" s="228"/>
      <c r="CE125" s="228"/>
      <c r="CF125" s="228"/>
      <c r="CG125" s="228"/>
      <c r="CH125" s="228"/>
      <c r="CI125" s="228"/>
      <c r="CJ125" s="228"/>
      <c r="CK125" s="228"/>
      <c r="CL125" s="228"/>
      <c r="CM125" s="228"/>
      <c r="CN125" s="228"/>
      <c r="CO125" s="228"/>
      <c r="CP125" s="228"/>
      <c r="CQ125" s="228"/>
      <c r="CR125" s="228"/>
      <c r="CS125" s="228"/>
      <c r="CT125" s="228"/>
      <c r="CU125" s="228"/>
      <c r="CV125" s="228"/>
      <c r="CW125" s="228"/>
      <c r="CX125" s="228"/>
      <c r="CY125" s="228"/>
      <c r="CZ125" s="228"/>
      <c r="DA125" s="228"/>
      <c r="DB125" s="228"/>
      <c r="DC125" s="228"/>
      <c r="DD125" s="228"/>
      <c r="DE125" s="228"/>
      <c r="DF125" s="228"/>
      <c r="DG125" s="228"/>
      <c r="DH125" s="228"/>
      <c r="DI125" s="228"/>
      <c r="DJ125" s="228"/>
      <c r="DK125" s="228"/>
      <c r="DL125" s="228"/>
      <c r="DM125" s="228"/>
      <c r="DN125" s="228"/>
      <c r="DO125" s="228"/>
      <c r="DP125" s="228"/>
      <c r="DQ125" s="228"/>
      <c r="DR125" s="228"/>
      <c r="DS125" s="228"/>
      <c r="DT125" s="228"/>
      <c r="DU125" s="228"/>
      <c r="DV125" s="228"/>
      <c r="DW125" s="228"/>
      <c r="DX125" s="228"/>
      <c r="DY125" s="228"/>
      <c r="DZ125" s="228"/>
      <c r="EA125" s="228"/>
      <c r="EB125" s="228"/>
      <c r="EC125" s="228"/>
      <c r="ED125" s="228"/>
      <c r="EE125" s="228"/>
      <c r="EF125" s="228"/>
      <c r="EG125" s="228"/>
      <c r="EH125" s="228"/>
      <c r="EI125" s="228"/>
      <c r="EJ125" s="228"/>
      <c r="EK125" s="228"/>
      <c r="EL125" s="228"/>
      <c r="EM125" s="228"/>
      <c r="EN125" s="228"/>
      <c r="EO125" s="228"/>
      <c r="EP125" s="228"/>
      <c r="EQ125" s="228"/>
      <c r="ER125" s="228"/>
      <c r="ES125" s="228"/>
      <c r="ET125" s="228"/>
      <c r="EU125" s="228"/>
      <c r="EV125" s="228"/>
      <c r="EW125" s="228"/>
      <c r="EX125" s="228"/>
      <c r="EY125" s="228"/>
      <c r="EZ125" s="228"/>
      <c r="FA125" s="228"/>
      <c r="FB125" s="228"/>
      <c r="FC125" s="228"/>
      <c r="FD125" s="228"/>
      <c r="FE125" s="228"/>
      <c r="FF125" s="228"/>
      <c r="FG125" s="228"/>
      <c r="FH125" s="228"/>
      <c r="FI125" s="228"/>
      <c r="FJ125" s="228"/>
      <c r="FK125" s="228"/>
      <c r="FL125" s="228"/>
      <c r="FM125" s="228"/>
      <c r="FN125" s="228"/>
      <c r="FO125" s="228"/>
      <c r="FP125" s="228"/>
      <c r="FQ125" s="228"/>
      <c r="FR125" s="228"/>
      <c r="FS125" s="228"/>
      <c r="FT125" s="228"/>
      <c r="FU125" s="228"/>
      <c r="FV125" s="228"/>
      <c r="FW125" s="228"/>
      <c r="FX125" s="228"/>
      <c r="FY125" s="228"/>
      <c r="FZ125" s="228"/>
      <c r="GA125" s="228"/>
      <c r="GB125" s="228"/>
      <c r="GC125" s="228"/>
      <c r="GD125" s="228"/>
      <c r="GE125" s="228"/>
      <c r="GF125" s="228"/>
      <c r="GG125" s="228"/>
      <c r="GH125" s="228"/>
      <c r="GI125" s="228"/>
      <c r="GJ125" s="228"/>
      <c r="GK125" s="228"/>
      <c r="GL125" s="228"/>
      <c r="GM125" s="228"/>
      <c r="GN125" s="228"/>
      <c r="GO125" s="228"/>
      <c r="GP125" s="228"/>
      <c r="GQ125" s="228"/>
      <c r="GR125" s="228"/>
      <c r="GS125" s="228"/>
      <c r="GT125" s="228"/>
      <c r="GU125" s="228"/>
      <c r="GV125" s="228"/>
      <c r="GW125" s="228"/>
      <c r="GX125" s="228"/>
      <c r="GY125" s="228"/>
      <c r="GZ125" s="228"/>
      <c r="HA125" s="228"/>
      <c r="HB125" s="228"/>
      <c r="HC125" s="228"/>
      <c r="HD125" s="228"/>
      <c r="HE125" s="228"/>
      <c r="HF125" s="228"/>
      <c r="HG125" s="228"/>
      <c r="HH125" s="228"/>
      <c r="HI125" s="228"/>
      <c r="HJ125" s="228"/>
      <c r="HK125" s="228"/>
      <c r="HL125" s="228"/>
      <c r="HM125" s="228"/>
      <c r="HN125" s="228"/>
      <c r="HO125" s="228"/>
      <c r="HP125" s="228"/>
      <c r="HQ125" s="228"/>
      <c r="HR125" s="228"/>
      <c r="HS125" s="228"/>
      <c r="HT125" s="228"/>
      <c r="HU125" s="228"/>
      <c r="HV125" s="228"/>
      <c r="HW125" s="228"/>
      <c r="HX125" s="228"/>
      <c r="HY125" s="228"/>
      <c r="HZ125" s="228"/>
      <c r="IA125" s="228"/>
      <c r="IB125" s="228"/>
      <c r="IC125" s="228"/>
      <c r="ID125" s="228"/>
      <c r="IE125" s="228"/>
      <c r="IF125" s="228"/>
      <c r="IG125" s="228"/>
      <c r="IH125" s="228"/>
      <c r="II125" s="228"/>
      <c r="IJ125" s="228"/>
      <c r="IK125" s="228"/>
      <c r="IL125" s="228"/>
      <c r="IM125" s="228"/>
      <c r="IN125" s="228"/>
      <c r="IO125" s="228"/>
      <c r="IP125" s="228"/>
      <c r="IQ125" s="228"/>
      <c r="IR125" s="228"/>
      <c r="IS125" s="228"/>
      <c r="IT125" s="228"/>
      <c r="IU125" s="228"/>
      <c r="IV125" s="228"/>
      <c r="IW125" s="228"/>
      <c r="IX125" s="228"/>
      <c r="IY125" s="228"/>
      <c r="IZ125" s="228"/>
      <c r="JA125" s="228"/>
      <c r="JB125" s="228"/>
      <c r="JC125" s="228"/>
      <c r="JD125" s="228"/>
      <c r="JE125" s="228"/>
      <c r="JF125" s="228"/>
      <c r="JG125" s="228"/>
      <c r="JH125" s="228"/>
    </row>
    <row r="126" spans="2:268" customFormat="1" ht="13.5" thickBot="1" x14ac:dyDescent="0.25">
      <c r="B126" s="242" t="s">
        <v>174</v>
      </c>
      <c r="C126" s="283"/>
      <c r="D126" s="329">
        <f>C95</f>
        <v>0</v>
      </c>
      <c r="E126" s="297"/>
      <c r="F126" s="297"/>
      <c r="G126" s="297"/>
      <c r="I126" s="228"/>
      <c r="J126" s="226"/>
      <c r="K126" s="226"/>
      <c r="L126" s="226"/>
      <c r="M126" s="226"/>
      <c r="N126" s="226"/>
      <c r="O126" s="226"/>
      <c r="P126" s="226"/>
      <c r="Q126" s="226"/>
      <c r="R126" s="226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  <c r="AW126" s="228"/>
      <c r="AX126" s="228"/>
      <c r="AY126" s="228"/>
      <c r="AZ126" s="228"/>
      <c r="BA126" s="228"/>
      <c r="BB126" s="228"/>
      <c r="BC126" s="228"/>
      <c r="BD126" s="228"/>
      <c r="BE126" s="228"/>
      <c r="BF126" s="228"/>
      <c r="BG126" s="228"/>
      <c r="BH126" s="228"/>
      <c r="BI126" s="228"/>
      <c r="BJ126" s="228"/>
      <c r="BK126" s="228"/>
      <c r="BL126" s="228"/>
      <c r="BM126" s="228"/>
      <c r="BN126" s="228"/>
      <c r="BO126" s="228"/>
      <c r="BP126" s="228"/>
      <c r="BQ126" s="228"/>
      <c r="BR126" s="228"/>
      <c r="BS126" s="228"/>
      <c r="BT126" s="228"/>
      <c r="BU126" s="228"/>
      <c r="BV126" s="228"/>
      <c r="BW126" s="228"/>
      <c r="BX126" s="228"/>
      <c r="BY126" s="228"/>
      <c r="BZ126" s="228"/>
      <c r="CA126" s="228"/>
      <c r="CB126" s="228"/>
      <c r="CC126" s="228"/>
      <c r="CD126" s="228"/>
      <c r="CE126" s="228"/>
      <c r="CF126" s="228"/>
      <c r="CG126" s="228"/>
      <c r="CH126" s="228"/>
      <c r="CI126" s="228"/>
      <c r="CJ126" s="228"/>
      <c r="CK126" s="228"/>
      <c r="CL126" s="228"/>
      <c r="CM126" s="228"/>
      <c r="CN126" s="228"/>
      <c r="CO126" s="228"/>
      <c r="CP126" s="228"/>
      <c r="CQ126" s="228"/>
      <c r="CR126" s="228"/>
      <c r="CS126" s="228"/>
      <c r="CT126" s="228"/>
      <c r="CU126" s="228"/>
      <c r="CV126" s="228"/>
      <c r="CW126" s="228"/>
      <c r="CX126" s="228"/>
      <c r="CY126" s="228"/>
      <c r="CZ126" s="228"/>
      <c r="DA126" s="228"/>
      <c r="DB126" s="228"/>
      <c r="DC126" s="228"/>
      <c r="DD126" s="228"/>
      <c r="DE126" s="228"/>
      <c r="DF126" s="228"/>
      <c r="DG126" s="228"/>
      <c r="DH126" s="228"/>
      <c r="DI126" s="228"/>
      <c r="DJ126" s="228"/>
      <c r="DK126" s="228"/>
      <c r="DL126" s="228"/>
      <c r="DM126" s="228"/>
      <c r="DN126" s="228"/>
      <c r="DO126" s="228"/>
      <c r="DP126" s="228"/>
      <c r="DQ126" s="228"/>
      <c r="DR126" s="228"/>
      <c r="DS126" s="228"/>
      <c r="DT126" s="228"/>
      <c r="DU126" s="228"/>
      <c r="DV126" s="228"/>
      <c r="DW126" s="228"/>
      <c r="DX126" s="228"/>
      <c r="DY126" s="228"/>
      <c r="DZ126" s="228"/>
      <c r="EA126" s="228"/>
      <c r="EB126" s="228"/>
      <c r="EC126" s="228"/>
      <c r="ED126" s="228"/>
      <c r="EE126" s="228"/>
      <c r="EF126" s="228"/>
      <c r="EG126" s="228"/>
      <c r="EH126" s="228"/>
      <c r="EI126" s="228"/>
      <c r="EJ126" s="228"/>
      <c r="EK126" s="228"/>
      <c r="EL126" s="228"/>
      <c r="EM126" s="228"/>
      <c r="EN126" s="228"/>
      <c r="EO126" s="228"/>
      <c r="EP126" s="228"/>
      <c r="EQ126" s="228"/>
      <c r="ER126" s="228"/>
      <c r="ES126" s="228"/>
      <c r="ET126" s="228"/>
      <c r="EU126" s="228"/>
      <c r="EV126" s="228"/>
      <c r="EW126" s="228"/>
      <c r="EX126" s="228"/>
      <c r="EY126" s="228"/>
      <c r="EZ126" s="228"/>
      <c r="FA126" s="228"/>
      <c r="FB126" s="228"/>
      <c r="FC126" s="228"/>
      <c r="FD126" s="228"/>
      <c r="FE126" s="228"/>
      <c r="FF126" s="228"/>
      <c r="FG126" s="228"/>
      <c r="FH126" s="228"/>
      <c r="FI126" s="228"/>
      <c r="FJ126" s="228"/>
      <c r="FK126" s="228"/>
      <c r="FL126" s="228"/>
      <c r="FM126" s="228"/>
      <c r="FN126" s="228"/>
      <c r="FO126" s="228"/>
      <c r="FP126" s="228"/>
      <c r="FQ126" s="228"/>
      <c r="FR126" s="228"/>
      <c r="FS126" s="228"/>
      <c r="FT126" s="228"/>
      <c r="FU126" s="228"/>
      <c r="FV126" s="228"/>
      <c r="FW126" s="228"/>
      <c r="FX126" s="228"/>
      <c r="FY126" s="228"/>
      <c r="FZ126" s="228"/>
      <c r="GA126" s="228"/>
      <c r="GB126" s="228"/>
      <c r="GC126" s="228"/>
      <c r="GD126" s="228"/>
      <c r="GE126" s="228"/>
      <c r="GF126" s="228"/>
      <c r="GG126" s="228"/>
      <c r="GH126" s="228"/>
      <c r="GI126" s="228"/>
      <c r="GJ126" s="228"/>
      <c r="GK126" s="228"/>
      <c r="GL126" s="228"/>
      <c r="GM126" s="228"/>
      <c r="GN126" s="228"/>
      <c r="GO126" s="228"/>
      <c r="GP126" s="228"/>
      <c r="GQ126" s="228"/>
      <c r="GR126" s="228"/>
      <c r="GS126" s="228"/>
      <c r="GT126" s="228"/>
      <c r="GU126" s="228"/>
      <c r="GV126" s="228"/>
      <c r="GW126" s="228"/>
      <c r="GX126" s="228"/>
      <c r="GY126" s="228"/>
      <c r="GZ126" s="228"/>
      <c r="HA126" s="228"/>
      <c r="HB126" s="228"/>
      <c r="HC126" s="228"/>
      <c r="HD126" s="228"/>
      <c r="HE126" s="228"/>
      <c r="HF126" s="228"/>
      <c r="HG126" s="228"/>
      <c r="HH126" s="228"/>
      <c r="HI126" s="228"/>
      <c r="HJ126" s="228"/>
      <c r="HK126" s="228"/>
      <c r="HL126" s="228"/>
      <c r="HM126" s="228"/>
      <c r="HN126" s="228"/>
      <c r="HO126" s="228"/>
      <c r="HP126" s="228"/>
      <c r="HQ126" s="228"/>
      <c r="HR126" s="228"/>
      <c r="HS126" s="228"/>
      <c r="HT126" s="228"/>
      <c r="HU126" s="228"/>
      <c r="HV126" s="228"/>
      <c r="HW126" s="228"/>
      <c r="HX126" s="228"/>
      <c r="HY126" s="228"/>
      <c r="HZ126" s="228"/>
      <c r="IA126" s="228"/>
      <c r="IB126" s="228"/>
      <c r="IC126" s="228"/>
      <c r="ID126" s="228"/>
      <c r="IE126" s="228"/>
      <c r="IF126" s="228"/>
      <c r="IG126" s="228"/>
      <c r="IH126" s="228"/>
      <c r="II126" s="228"/>
      <c r="IJ126" s="228"/>
      <c r="IK126" s="228"/>
      <c r="IL126" s="228"/>
      <c r="IM126" s="228"/>
      <c r="IN126" s="228"/>
      <c r="IO126" s="228"/>
      <c r="IP126" s="228"/>
      <c r="IQ126" s="228"/>
      <c r="IR126" s="228"/>
      <c r="IS126" s="228"/>
      <c r="IT126" s="228"/>
      <c r="IU126" s="228"/>
      <c r="IV126" s="228"/>
      <c r="IW126" s="228"/>
      <c r="IX126" s="228"/>
      <c r="IY126" s="228"/>
      <c r="IZ126" s="228"/>
      <c r="JA126" s="228"/>
      <c r="JB126" s="228"/>
      <c r="JC126" s="228"/>
      <c r="JD126" s="228"/>
      <c r="JE126" s="228"/>
      <c r="JF126" s="228"/>
      <c r="JG126" s="228"/>
      <c r="JH126" s="228"/>
    </row>
    <row r="127" spans="2:268" customFormat="1" ht="16.5" thickBot="1" x14ac:dyDescent="0.3">
      <c r="B127" s="340" t="s">
        <v>15</v>
      </c>
      <c r="C127" s="284"/>
      <c r="D127" s="341">
        <f>SUM(D115:D117,D119:D121,D123:D125)</f>
        <v>0</v>
      </c>
      <c r="E127" s="286">
        <f>SUM(E115:E117)</f>
        <v>0</v>
      </c>
      <c r="F127" s="302">
        <f>SUM(F115:F117,F119:F121,F123:F125)</f>
        <v>0</v>
      </c>
      <c r="G127" s="304">
        <f>SUM(G115:G117)</f>
        <v>0</v>
      </c>
      <c r="I127" s="228"/>
      <c r="J127" s="226"/>
      <c r="K127" s="226"/>
      <c r="L127" s="226"/>
      <c r="M127" s="226"/>
      <c r="N127" s="226"/>
      <c r="O127" s="226"/>
      <c r="P127" s="226"/>
      <c r="Q127" s="226"/>
      <c r="R127" s="226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8"/>
      <c r="AU127" s="228"/>
      <c r="AV127" s="228"/>
      <c r="AW127" s="228"/>
      <c r="AX127" s="228"/>
      <c r="AY127" s="228"/>
      <c r="AZ127" s="228"/>
      <c r="BA127" s="228"/>
      <c r="BB127" s="228"/>
      <c r="BC127" s="228"/>
      <c r="BD127" s="228"/>
      <c r="BE127" s="228"/>
      <c r="BF127" s="228"/>
      <c r="BG127" s="228"/>
      <c r="BH127" s="228"/>
      <c r="BI127" s="228"/>
      <c r="BJ127" s="228"/>
      <c r="BK127" s="228"/>
      <c r="BL127" s="228"/>
      <c r="BM127" s="228"/>
      <c r="BN127" s="228"/>
      <c r="BO127" s="228"/>
      <c r="BP127" s="228"/>
      <c r="BQ127" s="228"/>
      <c r="BR127" s="228"/>
      <c r="BS127" s="228"/>
      <c r="BT127" s="228"/>
      <c r="BU127" s="228"/>
      <c r="BV127" s="228"/>
      <c r="BW127" s="228"/>
      <c r="BX127" s="228"/>
      <c r="BY127" s="228"/>
      <c r="BZ127" s="228"/>
      <c r="CA127" s="228"/>
      <c r="CB127" s="228"/>
      <c r="CC127" s="228"/>
      <c r="CD127" s="228"/>
      <c r="CE127" s="228"/>
      <c r="CF127" s="228"/>
      <c r="CG127" s="228"/>
      <c r="CH127" s="228"/>
      <c r="CI127" s="228"/>
      <c r="CJ127" s="228"/>
      <c r="CK127" s="228"/>
      <c r="CL127" s="228"/>
      <c r="CM127" s="228"/>
      <c r="CN127" s="228"/>
      <c r="CO127" s="228"/>
      <c r="CP127" s="228"/>
      <c r="CQ127" s="228"/>
      <c r="CR127" s="228"/>
      <c r="CS127" s="228"/>
      <c r="CT127" s="228"/>
      <c r="CU127" s="228"/>
      <c r="CV127" s="228"/>
      <c r="CW127" s="228"/>
      <c r="CX127" s="228"/>
      <c r="CY127" s="228"/>
      <c r="CZ127" s="228"/>
      <c r="DA127" s="228"/>
      <c r="DB127" s="228"/>
      <c r="DC127" s="228"/>
      <c r="DD127" s="228"/>
      <c r="DE127" s="228"/>
      <c r="DF127" s="228"/>
      <c r="DG127" s="228"/>
      <c r="DH127" s="228"/>
      <c r="DI127" s="228"/>
      <c r="DJ127" s="228"/>
      <c r="DK127" s="228"/>
      <c r="DL127" s="228"/>
      <c r="DM127" s="228"/>
      <c r="DN127" s="228"/>
      <c r="DO127" s="228"/>
      <c r="DP127" s="228"/>
      <c r="DQ127" s="228"/>
      <c r="DR127" s="228"/>
      <c r="DS127" s="228"/>
      <c r="DT127" s="228"/>
      <c r="DU127" s="228"/>
      <c r="DV127" s="228"/>
      <c r="DW127" s="228"/>
      <c r="DX127" s="228"/>
      <c r="DY127" s="228"/>
      <c r="DZ127" s="228"/>
      <c r="EA127" s="228"/>
      <c r="EB127" s="228"/>
      <c r="EC127" s="228"/>
      <c r="ED127" s="228"/>
      <c r="EE127" s="228"/>
      <c r="EF127" s="228"/>
      <c r="EG127" s="228"/>
      <c r="EH127" s="228"/>
      <c r="EI127" s="228"/>
      <c r="EJ127" s="228"/>
      <c r="EK127" s="228"/>
      <c r="EL127" s="228"/>
      <c r="EM127" s="228"/>
      <c r="EN127" s="228"/>
      <c r="EO127" s="228"/>
      <c r="EP127" s="228"/>
      <c r="EQ127" s="228"/>
      <c r="ER127" s="228"/>
      <c r="ES127" s="228"/>
      <c r="ET127" s="228"/>
      <c r="EU127" s="228"/>
      <c r="EV127" s="228"/>
      <c r="EW127" s="228"/>
      <c r="EX127" s="228"/>
      <c r="EY127" s="228"/>
      <c r="EZ127" s="228"/>
      <c r="FA127" s="228"/>
      <c r="FB127" s="228"/>
      <c r="FC127" s="228"/>
      <c r="FD127" s="228"/>
      <c r="FE127" s="228"/>
      <c r="FF127" s="228"/>
      <c r="FG127" s="228"/>
      <c r="FH127" s="228"/>
      <c r="FI127" s="228"/>
      <c r="FJ127" s="228"/>
      <c r="FK127" s="228"/>
      <c r="FL127" s="228"/>
      <c r="FM127" s="228"/>
      <c r="FN127" s="228"/>
      <c r="FO127" s="228"/>
      <c r="FP127" s="228"/>
      <c r="FQ127" s="228"/>
      <c r="FR127" s="228"/>
      <c r="FS127" s="228"/>
      <c r="FT127" s="228"/>
      <c r="FU127" s="228"/>
      <c r="FV127" s="228"/>
      <c r="FW127" s="228"/>
      <c r="FX127" s="228"/>
      <c r="FY127" s="228"/>
      <c r="FZ127" s="228"/>
      <c r="GA127" s="228"/>
      <c r="GB127" s="228"/>
      <c r="GC127" s="228"/>
      <c r="GD127" s="228"/>
      <c r="GE127" s="228"/>
      <c r="GF127" s="228"/>
      <c r="GG127" s="228"/>
      <c r="GH127" s="228"/>
      <c r="GI127" s="228"/>
      <c r="GJ127" s="228"/>
      <c r="GK127" s="228"/>
      <c r="GL127" s="228"/>
      <c r="GM127" s="228"/>
      <c r="GN127" s="228"/>
      <c r="GO127" s="228"/>
      <c r="GP127" s="228"/>
      <c r="GQ127" s="228"/>
      <c r="GR127" s="228"/>
      <c r="GS127" s="228"/>
      <c r="GT127" s="228"/>
      <c r="GU127" s="228"/>
      <c r="GV127" s="228"/>
      <c r="GW127" s="228"/>
      <c r="GX127" s="228"/>
      <c r="GY127" s="228"/>
      <c r="GZ127" s="228"/>
      <c r="HA127" s="228"/>
      <c r="HB127" s="228"/>
      <c r="HC127" s="228"/>
      <c r="HD127" s="228"/>
      <c r="HE127" s="228"/>
      <c r="HF127" s="228"/>
      <c r="HG127" s="228"/>
      <c r="HH127" s="228"/>
      <c r="HI127" s="228"/>
      <c r="HJ127" s="228"/>
      <c r="HK127" s="228"/>
      <c r="HL127" s="228"/>
      <c r="HM127" s="228"/>
      <c r="HN127" s="228"/>
      <c r="HO127" s="228"/>
      <c r="HP127" s="228"/>
      <c r="HQ127" s="228"/>
      <c r="HR127" s="228"/>
      <c r="HS127" s="228"/>
      <c r="HT127" s="228"/>
      <c r="HU127" s="228"/>
      <c r="HV127" s="228"/>
      <c r="HW127" s="228"/>
      <c r="HX127" s="228"/>
      <c r="HY127" s="228"/>
      <c r="HZ127" s="228"/>
      <c r="IA127" s="228"/>
      <c r="IB127" s="228"/>
      <c r="IC127" s="228"/>
      <c r="ID127" s="228"/>
      <c r="IE127" s="228"/>
      <c r="IF127" s="228"/>
      <c r="IG127" s="228"/>
      <c r="IH127" s="228"/>
      <c r="II127" s="228"/>
      <c r="IJ127" s="228"/>
      <c r="IK127" s="228"/>
      <c r="IL127" s="228"/>
      <c r="IM127" s="228"/>
      <c r="IN127" s="228"/>
      <c r="IO127" s="228"/>
      <c r="IP127" s="228"/>
      <c r="IQ127" s="228"/>
      <c r="IR127" s="228"/>
      <c r="IS127" s="228"/>
      <c r="IT127" s="228"/>
      <c r="IU127" s="228"/>
      <c r="IV127" s="228"/>
      <c r="IW127" s="228"/>
      <c r="IX127" s="228"/>
      <c r="IY127" s="228"/>
      <c r="IZ127" s="228"/>
      <c r="JA127" s="228"/>
      <c r="JB127" s="228"/>
      <c r="JC127" s="228"/>
      <c r="JD127" s="228"/>
      <c r="JE127" s="228"/>
      <c r="JF127" s="228"/>
      <c r="JG127" s="228"/>
      <c r="JH127" s="228"/>
    </row>
    <row r="128" spans="2:268" customFormat="1" ht="16.5" thickBot="1" x14ac:dyDescent="0.3">
      <c r="B128" s="213" t="s">
        <v>137</v>
      </c>
      <c r="C128" s="284"/>
      <c r="D128" s="342"/>
      <c r="E128" s="346">
        <f>D128*0.5</f>
        <v>0</v>
      </c>
      <c r="F128" s="303">
        <f>D128*0.5</f>
        <v>0</v>
      </c>
      <c r="G128" s="293"/>
      <c r="I128" s="228"/>
      <c r="J128" s="226"/>
      <c r="K128" s="226"/>
      <c r="L128" s="226"/>
      <c r="M128" s="226"/>
      <c r="N128" s="226"/>
      <c r="O128" s="226"/>
      <c r="P128" s="226"/>
      <c r="Q128" s="226"/>
      <c r="R128" s="226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  <c r="AV128" s="228"/>
      <c r="AW128" s="228"/>
      <c r="AX128" s="228"/>
      <c r="AY128" s="228"/>
      <c r="AZ128" s="228"/>
      <c r="BA128" s="228"/>
      <c r="BB128" s="228"/>
      <c r="BC128" s="228"/>
      <c r="BD128" s="228"/>
      <c r="BE128" s="228"/>
      <c r="BF128" s="228"/>
      <c r="BG128" s="228"/>
      <c r="BH128" s="228"/>
      <c r="BI128" s="228"/>
      <c r="BJ128" s="228"/>
      <c r="BK128" s="228"/>
      <c r="BL128" s="228"/>
      <c r="BM128" s="228"/>
      <c r="BN128" s="228"/>
      <c r="BO128" s="228"/>
      <c r="BP128" s="228"/>
      <c r="BQ128" s="228"/>
      <c r="BR128" s="228"/>
      <c r="BS128" s="228"/>
      <c r="BT128" s="228"/>
      <c r="BU128" s="228"/>
      <c r="BV128" s="228"/>
      <c r="BW128" s="228"/>
      <c r="BX128" s="228"/>
      <c r="BY128" s="228"/>
      <c r="BZ128" s="228"/>
      <c r="CA128" s="228"/>
      <c r="CB128" s="228"/>
      <c r="CC128" s="228"/>
      <c r="CD128" s="228"/>
      <c r="CE128" s="228"/>
      <c r="CF128" s="228"/>
      <c r="CG128" s="228"/>
      <c r="CH128" s="228"/>
      <c r="CI128" s="228"/>
      <c r="CJ128" s="228"/>
      <c r="CK128" s="228"/>
      <c r="CL128" s="228"/>
      <c r="CM128" s="228"/>
      <c r="CN128" s="228"/>
      <c r="CO128" s="228"/>
      <c r="CP128" s="228"/>
      <c r="CQ128" s="228"/>
      <c r="CR128" s="228"/>
      <c r="CS128" s="228"/>
      <c r="CT128" s="228"/>
      <c r="CU128" s="228"/>
      <c r="CV128" s="228"/>
      <c r="CW128" s="228"/>
      <c r="CX128" s="228"/>
      <c r="CY128" s="228"/>
      <c r="CZ128" s="228"/>
      <c r="DA128" s="228"/>
      <c r="DB128" s="228"/>
      <c r="DC128" s="228"/>
      <c r="DD128" s="228"/>
      <c r="DE128" s="228"/>
      <c r="DF128" s="228"/>
      <c r="DG128" s="228"/>
      <c r="DH128" s="228"/>
      <c r="DI128" s="228"/>
      <c r="DJ128" s="228"/>
      <c r="DK128" s="228"/>
      <c r="DL128" s="228"/>
      <c r="DM128" s="228"/>
      <c r="DN128" s="228"/>
      <c r="DO128" s="228"/>
      <c r="DP128" s="228"/>
      <c r="DQ128" s="228"/>
      <c r="DR128" s="228"/>
      <c r="DS128" s="228"/>
      <c r="DT128" s="228"/>
      <c r="DU128" s="228"/>
      <c r="DV128" s="228"/>
      <c r="DW128" s="228"/>
      <c r="DX128" s="228"/>
      <c r="DY128" s="228"/>
      <c r="DZ128" s="228"/>
      <c r="EA128" s="228"/>
      <c r="EB128" s="228"/>
      <c r="EC128" s="228"/>
      <c r="ED128" s="228"/>
      <c r="EE128" s="228"/>
      <c r="EF128" s="228"/>
      <c r="EG128" s="228"/>
      <c r="EH128" s="228"/>
      <c r="EI128" s="228"/>
      <c r="EJ128" s="228"/>
      <c r="EK128" s="228"/>
      <c r="EL128" s="228"/>
      <c r="EM128" s="228"/>
      <c r="EN128" s="228"/>
      <c r="EO128" s="228"/>
      <c r="EP128" s="228"/>
      <c r="EQ128" s="228"/>
      <c r="ER128" s="228"/>
      <c r="ES128" s="228"/>
      <c r="ET128" s="228"/>
      <c r="EU128" s="228"/>
      <c r="EV128" s="228"/>
      <c r="EW128" s="228"/>
      <c r="EX128" s="228"/>
      <c r="EY128" s="228"/>
      <c r="EZ128" s="228"/>
      <c r="FA128" s="228"/>
      <c r="FB128" s="228"/>
      <c r="FC128" s="228"/>
      <c r="FD128" s="228"/>
      <c r="FE128" s="228"/>
      <c r="FF128" s="228"/>
      <c r="FG128" s="228"/>
      <c r="FH128" s="228"/>
      <c r="FI128" s="228"/>
      <c r="FJ128" s="228"/>
      <c r="FK128" s="228"/>
      <c r="FL128" s="228"/>
      <c r="FM128" s="228"/>
      <c r="FN128" s="228"/>
      <c r="FO128" s="228"/>
      <c r="FP128" s="228"/>
      <c r="FQ128" s="228"/>
      <c r="FR128" s="228"/>
      <c r="FS128" s="228"/>
      <c r="FT128" s="228"/>
      <c r="FU128" s="228"/>
      <c r="FV128" s="228"/>
      <c r="FW128" s="228"/>
      <c r="FX128" s="228"/>
      <c r="FY128" s="228"/>
      <c r="FZ128" s="228"/>
      <c r="GA128" s="228"/>
      <c r="GB128" s="228"/>
      <c r="GC128" s="228"/>
      <c r="GD128" s="228"/>
      <c r="GE128" s="228"/>
      <c r="GF128" s="228"/>
      <c r="GG128" s="228"/>
      <c r="GH128" s="228"/>
      <c r="GI128" s="228"/>
      <c r="GJ128" s="228"/>
      <c r="GK128" s="228"/>
      <c r="GL128" s="228"/>
      <c r="GM128" s="228"/>
      <c r="GN128" s="228"/>
      <c r="GO128" s="228"/>
      <c r="GP128" s="228"/>
      <c r="GQ128" s="228"/>
      <c r="GR128" s="228"/>
      <c r="GS128" s="228"/>
      <c r="GT128" s="228"/>
      <c r="GU128" s="228"/>
      <c r="GV128" s="228"/>
      <c r="GW128" s="228"/>
      <c r="GX128" s="228"/>
      <c r="GY128" s="228"/>
      <c r="GZ128" s="228"/>
      <c r="HA128" s="228"/>
      <c r="HB128" s="228"/>
      <c r="HC128" s="228"/>
      <c r="HD128" s="228"/>
      <c r="HE128" s="228"/>
      <c r="HF128" s="228"/>
      <c r="HG128" s="228"/>
      <c r="HH128" s="228"/>
      <c r="HI128" s="228"/>
      <c r="HJ128" s="228"/>
      <c r="HK128" s="228"/>
      <c r="HL128" s="228"/>
      <c r="HM128" s="228"/>
      <c r="HN128" s="228"/>
      <c r="HO128" s="228"/>
      <c r="HP128" s="228"/>
      <c r="HQ128" s="228"/>
      <c r="HR128" s="228"/>
      <c r="HS128" s="228"/>
      <c r="HT128" s="228"/>
      <c r="HU128" s="228"/>
      <c r="HV128" s="228"/>
      <c r="HW128" s="228"/>
      <c r="HX128" s="228"/>
      <c r="HY128" s="228"/>
      <c r="HZ128" s="228"/>
      <c r="IA128" s="228"/>
      <c r="IB128" s="228"/>
      <c r="IC128" s="228"/>
      <c r="ID128" s="228"/>
      <c r="IE128" s="228"/>
      <c r="IF128" s="228"/>
      <c r="IG128" s="228"/>
      <c r="IH128" s="228"/>
      <c r="II128" s="228"/>
      <c r="IJ128" s="228"/>
      <c r="IK128" s="228"/>
      <c r="IL128" s="228"/>
      <c r="IM128" s="228"/>
      <c r="IN128" s="228"/>
      <c r="IO128" s="228"/>
      <c r="IP128" s="228"/>
      <c r="IQ128" s="228"/>
      <c r="IR128" s="228"/>
      <c r="IS128" s="228"/>
      <c r="IT128" s="228"/>
      <c r="IU128" s="228"/>
      <c r="IV128" s="228"/>
      <c r="IW128" s="228"/>
      <c r="IX128" s="228"/>
      <c r="IY128" s="228"/>
      <c r="IZ128" s="228"/>
      <c r="JA128" s="228"/>
      <c r="JB128" s="228"/>
      <c r="JC128" s="228"/>
      <c r="JD128" s="228"/>
      <c r="JE128" s="228"/>
      <c r="JF128" s="228"/>
      <c r="JG128" s="228"/>
      <c r="JH128" s="228"/>
    </row>
    <row r="129" spans="1:268" customFormat="1" ht="16.5" thickBot="1" x14ac:dyDescent="0.3">
      <c r="B129" s="12" t="s">
        <v>138</v>
      </c>
      <c r="C129" s="284"/>
      <c r="D129" s="344"/>
      <c r="E129" s="293"/>
      <c r="F129" s="296">
        <f>D129</f>
        <v>0</v>
      </c>
      <c r="G129" s="295"/>
      <c r="I129" s="228"/>
      <c r="J129" s="226"/>
      <c r="K129" s="226"/>
      <c r="L129" s="226"/>
      <c r="M129" s="226"/>
      <c r="N129" s="226"/>
      <c r="O129" s="226"/>
      <c r="P129" s="226"/>
      <c r="Q129" s="226"/>
      <c r="R129" s="226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  <c r="AV129" s="228"/>
      <c r="AW129" s="228"/>
      <c r="AX129" s="228"/>
      <c r="AY129" s="228"/>
      <c r="AZ129" s="228"/>
      <c r="BA129" s="228"/>
      <c r="BB129" s="228"/>
      <c r="BC129" s="228"/>
      <c r="BD129" s="228"/>
      <c r="BE129" s="228"/>
      <c r="BF129" s="228"/>
      <c r="BG129" s="228"/>
      <c r="BH129" s="228"/>
      <c r="BI129" s="228"/>
      <c r="BJ129" s="228"/>
      <c r="BK129" s="228"/>
      <c r="BL129" s="228"/>
      <c r="BM129" s="228"/>
      <c r="BN129" s="228"/>
      <c r="BO129" s="228"/>
      <c r="BP129" s="228"/>
      <c r="BQ129" s="228"/>
      <c r="BR129" s="228"/>
      <c r="BS129" s="228"/>
      <c r="BT129" s="228"/>
      <c r="BU129" s="228"/>
      <c r="BV129" s="228"/>
      <c r="BW129" s="228"/>
      <c r="BX129" s="228"/>
      <c r="BY129" s="228"/>
      <c r="BZ129" s="228"/>
      <c r="CA129" s="228"/>
      <c r="CB129" s="228"/>
      <c r="CC129" s="228"/>
      <c r="CD129" s="228"/>
      <c r="CE129" s="228"/>
      <c r="CF129" s="228"/>
      <c r="CG129" s="228"/>
      <c r="CH129" s="228"/>
      <c r="CI129" s="228"/>
      <c r="CJ129" s="228"/>
      <c r="CK129" s="228"/>
      <c r="CL129" s="228"/>
      <c r="CM129" s="228"/>
      <c r="CN129" s="228"/>
      <c r="CO129" s="228"/>
      <c r="CP129" s="228"/>
      <c r="CQ129" s="228"/>
      <c r="CR129" s="228"/>
      <c r="CS129" s="228"/>
      <c r="CT129" s="228"/>
      <c r="CU129" s="228"/>
      <c r="CV129" s="228"/>
      <c r="CW129" s="228"/>
      <c r="CX129" s="228"/>
      <c r="CY129" s="228"/>
      <c r="CZ129" s="228"/>
      <c r="DA129" s="228"/>
      <c r="DB129" s="228"/>
      <c r="DC129" s="228"/>
      <c r="DD129" s="228"/>
      <c r="DE129" s="228"/>
      <c r="DF129" s="228"/>
      <c r="DG129" s="228"/>
      <c r="DH129" s="228"/>
      <c r="DI129" s="228"/>
      <c r="DJ129" s="228"/>
      <c r="DK129" s="228"/>
      <c r="DL129" s="228"/>
      <c r="DM129" s="228"/>
      <c r="DN129" s="228"/>
      <c r="DO129" s="228"/>
      <c r="DP129" s="228"/>
      <c r="DQ129" s="228"/>
      <c r="DR129" s="228"/>
      <c r="DS129" s="228"/>
      <c r="DT129" s="228"/>
      <c r="DU129" s="228"/>
      <c r="DV129" s="228"/>
      <c r="DW129" s="228"/>
      <c r="DX129" s="228"/>
      <c r="DY129" s="228"/>
      <c r="DZ129" s="228"/>
      <c r="EA129" s="228"/>
      <c r="EB129" s="228"/>
      <c r="EC129" s="228"/>
      <c r="ED129" s="228"/>
      <c r="EE129" s="228"/>
      <c r="EF129" s="228"/>
      <c r="EG129" s="228"/>
      <c r="EH129" s="228"/>
      <c r="EI129" s="228"/>
      <c r="EJ129" s="228"/>
      <c r="EK129" s="228"/>
      <c r="EL129" s="228"/>
      <c r="EM129" s="228"/>
      <c r="EN129" s="228"/>
      <c r="EO129" s="228"/>
      <c r="EP129" s="228"/>
      <c r="EQ129" s="228"/>
      <c r="ER129" s="228"/>
      <c r="ES129" s="228"/>
      <c r="ET129" s="228"/>
      <c r="EU129" s="228"/>
      <c r="EV129" s="228"/>
      <c r="EW129" s="228"/>
      <c r="EX129" s="228"/>
      <c r="EY129" s="228"/>
      <c r="EZ129" s="228"/>
      <c r="FA129" s="228"/>
      <c r="FB129" s="228"/>
      <c r="FC129" s="228"/>
      <c r="FD129" s="228"/>
      <c r="FE129" s="228"/>
      <c r="FF129" s="228"/>
      <c r="FG129" s="228"/>
      <c r="FH129" s="228"/>
      <c r="FI129" s="228"/>
      <c r="FJ129" s="228"/>
      <c r="FK129" s="228"/>
      <c r="FL129" s="228"/>
      <c r="FM129" s="228"/>
      <c r="FN129" s="228"/>
      <c r="FO129" s="228"/>
      <c r="FP129" s="228"/>
      <c r="FQ129" s="228"/>
      <c r="FR129" s="228"/>
      <c r="FS129" s="228"/>
      <c r="FT129" s="228"/>
      <c r="FU129" s="228"/>
      <c r="FV129" s="228"/>
      <c r="FW129" s="228"/>
      <c r="FX129" s="228"/>
      <c r="FY129" s="228"/>
      <c r="FZ129" s="228"/>
      <c r="GA129" s="228"/>
      <c r="GB129" s="228"/>
      <c r="GC129" s="228"/>
      <c r="GD129" s="228"/>
      <c r="GE129" s="228"/>
      <c r="GF129" s="228"/>
      <c r="GG129" s="228"/>
      <c r="GH129" s="228"/>
      <c r="GI129" s="228"/>
      <c r="GJ129" s="228"/>
      <c r="GK129" s="228"/>
      <c r="GL129" s="228"/>
      <c r="GM129" s="228"/>
      <c r="GN129" s="228"/>
      <c r="GO129" s="228"/>
      <c r="GP129" s="228"/>
      <c r="GQ129" s="228"/>
      <c r="GR129" s="228"/>
      <c r="GS129" s="228"/>
      <c r="GT129" s="228"/>
      <c r="GU129" s="228"/>
      <c r="GV129" s="228"/>
      <c r="GW129" s="228"/>
      <c r="GX129" s="228"/>
      <c r="GY129" s="228"/>
      <c r="GZ129" s="228"/>
      <c r="HA129" s="228"/>
      <c r="HB129" s="228"/>
      <c r="HC129" s="228"/>
      <c r="HD129" s="228"/>
      <c r="HE129" s="228"/>
      <c r="HF129" s="228"/>
      <c r="HG129" s="228"/>
      <c r="HH129" s="228"/>
      <c r="HI129" s="228"/>
      <c r="HJ129" s="228"/>
      <c r="HK129" s="228"/>
      <c r="HL129" s="228"/>
      <c r="HM129" s="228"/>
      <c r="HN129" s="228"/>
      <c r="HO129" s="228"/>
      <c r="HP129" s="228"/>
      <c r="HQ129" s="228"/>
      <c r="HR129" s="228"/>
      <c r="HS129" s="228"/>
      <c r="HT129" s="228"/>
      <c r="HU129" s="228"/>
      <c r="HV129" s="228"/>
      <c r="HW129" s="228"/>
      <c r="HX129" s="228"/>
      <c r="HY129" s="228"/>
      <c r="HZ129" s="228"/>
      <c r="IA129" s="228"/>
      <c r="IB129" s="228"/>
      <c r="IC129" s="228"/>
      <c r="ID129" s="228"/>
      <c r="IE129" s="228"/>
      <c r="IF129" s="228"/>
      <c r="IG129" s="228"/>
      <c r="IH129" s="228"/>
      <c r="II129" s="228"/>
      <c r="IJ129" s="228"/>
      <c r="IK129" s="228"/>
      <c r="IL129" s="228"/>
      <c r="IM129" s="228"/>
      <c r="IN129" s="228"/>
      <c r="IO129" s="228"/>
      <c r="IP129" s="228"/>
      <c r="IQ129" s="228"/>
      <c r="IR129" s="228"/>
      <c r="IS129" s="228"/>
      <c r="IT129" s="228"/>
      <c r="IU129" s="228"/>
      <c r="IV129" s="228"/>
      <c r="IW129" s="228"/>
      <c r="IX129" s="228"/>
      <c r="IY129" s="228"/>
      <c r="IZ129" s="228"/>
      <c r="JA129" s="228"/>
      <c r="JB129" s="228"/>
      <c r="JC129" s="228"/>
      <c r="JD129" s="228"/>
      <c r="JE129" s="228"/>
      <c r="JF129" s="228"/>
      <c r="JG129" s="228"/>
      <c r="JH129" s="228"/>
    </row>
    <row r="130" spans="1:268" customFormat="1" ht="16.5" thickBot="1" x14ac:dyDescent="0.3">
      <c r="B130" s="12" t="s">
        <v>139</v>
      </c>
      <c r="C130" s="284"/>
      <c r="D130" s="344"/>
      <c r="E130" s="297"/>
      <c r="F130" s="296">
        <f>D130</f>
        <v>0</v>
      </c>
      <c r="G130" s="295"/>
      <c r="I130" s="228"/>
      <c r="J130" s="226"/>
      <c r="K130" s="226"/>
      <c r="L130" s="226"/>
      <c r="M130" s="226"/>
      <c r="N130" s="226"/>
      <c r="O130" s="226"/>
      <c r="P130" s="226"/>
      <c r="Q130" s="226"/>
      <c r="R130" s="226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  <c r="AV130" s="228"/>
      <c r="AW130" s="228"/>
      <c r="AX130" s="228"/>
      <c r="AY130" s="228"/>
      <c r="AZ130" s="228"/>
      <c r="BA130" s="228"/>
      <c r="BB130" s="228"/>
      <c r="BC130" s="228"/>
      <c r="BD130" s="228"/>
      <c r="BE130" s="228"/>
      <c r="BF130" s="228"/>
      <c r="BG130" s="228"/>
      <c r="BH130" s="228"/>
      <c r="BI130" s="228"/>
      <c r="BJ130" s="228"/>
      <c r="BK130" s="228"/>
      <c r="BL130" s="228"/>
      <c r="BM130" s="228"/>
      <c r="BN130" s="228"/>
      <c r="BO130" s="228"/>
      <c r="BP130" s="228"/>
      <c r="BQ130" s="228"/>
      <c r="BR130" s="228"/>
      <c r="BS130" s="228"/>
      <c r="BT130" s="228"/>
      <c r="BU130" s="228"/>
      <c r="BV130" s="228"/>
      <c r="BW130" s="228"/>
      <c r="BX130" s="228"/>
      <c r="BY130" s="228"/>
      <c r="BZ130" s="228"/>
      <c r="CA130" s="228"/>
      <c r="CB130" s="228"/>
      <c r="CC130" s="228"/>
      <c r="CD130" s="228"/>
      <c r="CE130" s="228"/>
      <c r="CF130" s="228"/>
      <c r="CG130" s="228"/>
      <c r="CH130" s="228"/>
      <c r="CI130" s="228"/>
      <c r="CJ130" s="228"/>
      <c r="CK130" s="228"/>
      <c r="CL130" s="228"/>
      <c r="CM130" s="228"/>
      <c r="CN130" s="228"/>
      <c r="CO130" s="228"/>
      <c r="CP130" s="228"/>
      <c r="CQ130" s="228"/>
      <c r="CR130" s="228"/>
      <c r="CS130" s="228"/>
      <c r="CT130" s="228"/>
      <c r="CU130" s="228"/>
      <c r="CV130" s="228"/>
      <c r="CW130" s="228"/>
      <c r="CX130" s="228"/>
      <c r="CY130" s="228"/>
      <c r="CZ130" s="228"/>
      <c r="DA130" s="228"/>
      <c r="DB130" s="228"/>
      <c r="DC130" s="228"/>
      <c r="DD130" s="228"/>
      <c r="DE130" s="228"/>
      <c r="DF130" s="228"/>
      <c r="DG130" s="228"/>
      <c r="DH130" s="228"/>
      <c r="DI130" s="228"/>
      <c r="DJ130" s="228"/>
      <c r="DK130" s="228"/>
      <c r="DL130" s="228"/>
      <c r="DM130" s="228"/>
      <c r="DN130" s="228"/>
      <c r="DO130" s="228"/>
      <c r="DP130" s="228"/>
      <c r="DQ130" s="228"/>
      <c r="DR130" s="228"/>
      <c r="DS130" s="228"/>
      <c r="DT130" s="228"/>
      <c r="DU130" s="228"/>
      <c r="DV130" s="228"/>
      <c r="DW130" s="228"/>
      <c r="DX130" s="228"/>
      <c r="DY130" s="228"/>
      <c r="DZ130" s="228"/>
      <c r="EA130" s="228"/>
      <c r="EB130" s="228"/>
      <c r="EC130" s="228"/>
      <c r="ED130" s="228"/>
      <c r="EE130" s="228"/>
      <c r="EF130" s="228"/>
      <c r="EG130" s="228"/>
      <c r="EH130" s="228"/>
      <c r="EI130" s="228"/>
      <c r="EJ130" s="228"/>
      <c r="EK130" s="228"/>
      <c r="EL130" s="228"/>
      <c r="EM130" s="228"/>
      <c r="EN130" s="228"/>
      <c r="EO130" s="228"/>
      <c r="EP130" s="228"/>
      <c r="EQ130" s="228"/>
      <c r="ER130" s="228"/>
      <c r="ES130" s="228"/>
      <c r="ET130" s="228"/>
      <c r="EU130" s="228"/>
      <c r="EV130" s="228"/>
      <c r="EW130" s="228"/>
      <c r="EX130" s="228"/>
      <c r="EY130" s="228"/>
      <c r="EZ130" s="228"/>
      <c r="FA130" s="228"/>
      <c r="FB130" s="228"/>
      <c r="FC130" s="228"/>
      <c r="FD130" s="228"/>
      <c r="FE130" s="228"/>
      <c r="FF130" s="228"/>
      <c r="FG130" s="228"/>
      <c r="FH130" s="228"/>
      <c r="FI130" s="228"/>
      <c r="FJ130" s="228"/>
      <c r="FK130" s="228"/>
      <c r="FL130" s="228"/>
      <c r="FM130" s="228"/>
      <c r="FN130" s="228"/>
      <c r="FO130" s="228"/>
      <c r="FP130" s="228"/>
      <c r="FQ130" s="228"/>
      <c r="FR130" s="228"/>
      <c r="FS130" s="228"/>
      <c r="FT130" s="228"/>
      <c r="FU130" s="228"/>
      <c r="FV130" s="228"/>
      <c r="FW130" s="228"/>
      <c r="FX130" s="228"/>
      <c r="FY130" s="228"/>
      <c r="FZ130" s="228"/>
      <c r="GA130" s="228"/>
      <c r="GB130" s="228"/>
      <c r="GC130" s="228"/>
      <c r="GD130" s="228"/>
      <c r="GE130" s="228"/>
      <c r="GF130" s="228"/>
      <c r="GG130" s="228"/>
      <c r="GH130" s="228"/>
      <c r="GI130" s="228"/>
      <c r="GJ130" s="228"/>
      <c r="GK130" s="228"/>
      <c r="GL130" s="228"/>
      <c r="GM130" s="228"/>
      <c r="GN130" s="228"/>
      <c r="GO130" s="228"/>
      <c r="GP130" s="228"/>
      <c r="GQ130" s="228"/>
      <c r="GR130" s="228"/>
      <c r="GS130" s="228"/>
      <c r="GT130" s="228"/>
      <c r="GU130" s="228"/>
      <c r="GV130" s="228"/>
      <c r="GW130" s="228"/>
      <c r="GX130" s="228"/>
      <c r="GY130" s="228"/>
      <c r="GZ130" s="228"/>
      <c r="HA130" s="228"/>
      <c r="HB130" s="228"/>
      <c r="HC130" s="228"/>
      <c r="HD130" s="228"/>
      <c r="HE130" s="228"/>
      <c r="HF130" s="228"/>
      <c r="HG130" s="228"/>
      <c r="HH130" s="228"/>
      <c r="HI130" s="228"/>
      <c r="HJ130" s="228"/>
      <c r="HK130" s="228"/>
      <c r="HL130" s="228"/>
      <c r="HM130" s="228"/>
      <c r="HN130" s="228"/>
      <c r="HO130" s="228"/>
      <c r="HP130" s="228"/>
      <c r="HQ130" s="228"/>
      <c r="HR130" s="228"/>
      <c r="HS130" s="228"/>
      <c r="HT130" s="228"/>
      <c r="HU130" s="228"/>
      <c r="HV130" s="228"/>
      <c r="HW130" s="228"/>
      <c r="HX130" s="228"/>
      <c r="HY130" s="228"/>
      <c r="HZ130" s="228"/>
      <c r="IA130" s="228"/>
      <c r="IB130" s="228"/>
      <c r="IC130" s="228"/>
      <c r="ID130" s="228"/>
      <c r="IE130" s="228"/>
      <c r="IF130" s="228"/>
      <c r="IG130" s="228"/>
      <c r="IH130" s="228"/>
      <c r="II130" s="228"/>
      <c r="IJ130" s="228"/>
      <c r="IK130" s="228"/>
      <c r="IL130" s="228"/>
      <c r="IM130" s="228"/>
      <c r="IN130" s="228"/>
      <c r="IO130" s="228"/>
      <c r="IP130" s="228"/>
      <c r="IQ130" s="228"/>
      <c r="IR130" s="228"/>
      <c r="IS130" s="228"/>
      <c r="IT130" s="228"/>
      <c r="IU130" s="228"/>
      <c r="IV130" s="228"/>
      <c r="IW130" s="228"/>
      <c r="IX130" s="228"/>
      <c r="IY130" s="228"/>
      <c r="IZ130" s="228"/>
      <c r="JA130" s="228"/>
      <c r="JB130" s="228"/>
      <c r="JC130" s="228"/>
      <c r="JD130" s="228"/>
      <c r="JE130" s="228"/>
      <c r="JF130" s="228"/>
      <c r="JG130" s="228"/>
      <c r="JH130" s="228"/>
    </row>
    <row r="131" spans="1:268" customFormat="1" ht="16.5" thickBot="1" x14ac:dyDescent="0.3">
      <c r="B131" s="12" t="s">
        <v>136</v>
      </c>
      <c r="C131" s="284"/>
      <c r="D131" s="344"/>
      <c r="E131" s="348">
        <f>D131*0.5</f>
        <v>0</v>
      </c>
      <c r="F131" s="296">
        <f>D131*0.5</f>
        <v>0</v>
      </c>
      <c r="G131" s="295"/>
      <c r="I131" s="228"/>
      <c r="J131" s="226"/>
      <c r="K131" s="226"/>
      <c r="L131" s="226"/>
      <c r="M131" s="226"/>
      <c r="N131" s="226"/>
      <c r="O131" s="226"/>
      <c r="P131" s="226"/>
      <c r="Q131" s="226"/>
      <c r="R131" s="226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  <c r="AV131" s="228"/>
      <c r="AW131" s="228"/>
      <c r="AX131" s="228"/>
      <c r="AY131" s="228"/>
      <c r="AZ131" s="228"/>
      <c r="BA131" s="228"/>
      <c r="BB131" s="228"/>
      <c r="BC131" s="228"/>
      <c r="BD131" s="228"/>
      <c r="BE131" s="228"/>
      <c r="BF131" s="228"/>
      <c r="BG131" s="228"/>
      <c r="BH131" s="228"/>
      <c r="BI131" s="228"/>
      <c r="BJ131" s="228"/>
      <c r="BK131" s="228"/>
      <c r="BL131" s="228"/>
      <c r="BM131" s="228"/>
      <c r="BN131" s="228"/>
      <c r="BO131" s="228"/>
      <c r="BP131" s="228"/>
      <c r="BQ131" s="228"/>
      <c r="BR131" s="228"/>
      <c r="BS131" s="228"/>
      <c r="BT131" s="228"/>
      <c r="BU131" s="228"/>
      <c r="BV131" s="228"/>
      <c r="BW131" s="228"/>
      <c r="BX131" s="228"/>
      <c r="BY131" s="228"/>
      <c r="BZ131" s="228"/>
      <c r="CA131" s="228"/>
      <c r="CB131" s="228"/>
      <c r="CC131" s="228"/>
      <c r="CD131" s="228"/>
      <c r="CE131" s="228"/>
      <c r="CF131" s="228"/>
      <c r="CG131" s="228"/>
      <c r="CH131" s="228"/>
      <c r="CI131" s="228"/>
      <c r="CJ131" s="228"/>
      <c r="CK131" s="228"/>
      <c r="CL131" s="228"/>
      <c r="CM131" s="228"/>
      <c r="CN131" s="228"/>
      <c r="CO131" s="228"/>
      <c r="CP131" s="228"/>
      <c r="CQ131" s="228"/>
      <c r="CR131" s="228"/>
      <c r="CS131" s="228"/>
      <c r="CT131" s="228"/>
      <c r="CU131" s="228"/>
      <c r="CV131" s="228"/>
      <c r="CW131" s="228"/>
      <c r="CX131" s="228"/>
      <c r="CY131" s="228"/>
      <c r="CZ131" s="228"/>
      <c r="DA131" s="228"/>
      <c r="DB131" s="228"/>
      <c r="DC131" s="228"/>
      <c r="DD131" s="228"/>
      <c r="DE131" s="228"/>
      <c r="DF131" s="228"/>
      <c r="DG131" s="228"/>
      <c r="DH131" s="228"/>
      <c r="DI131" s="228"/>
      <c r="DJ131" s="228"/>
      <c r="DK131" s="228"/>
      <c r="DL131" s="228"/>
      <c r="DM131" s="228"/>
      <c r="DN131" s="228"/>
      <c r="DO131" s="228"/>
      <c r="DP131" s="228"/>
      <c r="DQ131" s="228"/>
      <c r="DR131" s="228"/>
      <c r="DS131" s="228"/>
      <c r="DT131" s="228"/>
      <c r="DU131" s="228"/>
      <c r="DV131" s="228"/>
      <c r="DW131" s="228"/>
      <c r="DX131" s="228"/>
      <c r="DY131" s="228"/>
      <c r="DZ131" s="228"/>
      <c r="EA131" s="228"/>
      <c r="EB131" s="228"/>
      <c r="EC131" s="228"/>
      <c r="ED131" s="228"/>
      <c r="EE131" s="228"/>
      <c r="EF131" s="228"/>
      <c r="EG131" s="228"/>
      <c r="EH131" s="228"/>
      <c r="EI131" s="228"/>
      <c r="EJ131" s="228"/>
      <c r="EK131" s="228"/>
      <c r="EL131" s="228"/>
      <c r="EM131" s="228"/>
      <c r="EN131" s="228"/>
      <c r="EO131" s="228"/>
      <c r="EP131" s="228"/>
      <c r="EQ131" s="228"/>
      <c r="ER131" s="228"/>
      <c r="ES131" s="228"/>
      <c r="ET131" s="228"/>
      <c r="EU131" s="228"/>
      <c r="EV131" s="228"/>
      <c r="EW131" s="228"/>
      <c r="EX131" s="228"/>
      <c r="EY131" s="228"/>
      <c r="EZ131" s="228"/>
      <c r="FA131" s="228"/>
      <c r="FB131" s="228"/>
      <c r="FC131" s="228"/>
      <c r="FD131" s="228"/>
      <c r="FE131" s="228"/>
      <c r="FF131" s="228"/>
      <c r="FG131" s="228"/>
      <c r="FH131" s="228"/>
      <c r="FI131" s="228"/>
      <c r="FJ131" s="228"/>
      <c r="FK131" s="228"/>
      <c r="FL131" s="228"/>
      <c r="FM131" s="228"/>
      <c r="FN131" s="228"/>
      <c r="FO131" s="228"/>
      <c r="FP131" s="228"/>
      <c r="FQ131" s="228"/>
      <c r="FR131" s="228"/>
      <c r="FS131" s="228"/>
      <c r="FT131" s="228"/>
      <c r="FU131" s="228"/>
      <c r="FV131" s="228"/>
      <c r="FW131" s="228"/>
      <c r="FX131" s="228"/>
      <c r="FY131" s="228"/>
      <c r="FZ131" s="228"/>
      <c r="GA131" s="228"/>
      <c r="GB131" s="228"/>
      <c r="GC131" s="228"/>
      <c r="GD131" s="228"/>
      <c r="GE131" s="228"/>
      <c r="GF131" s="228"/>
      <c r="GG131" s="228"/>
      <c r="GH131" s="228"/>
      <c r="GI131" s="228"/>
      <c r="GJ131" s="228"/>
      <c r="GK131" s="228"/>
      <c r="GL131" s="228"/>
      <c r="GM131" s="228"/>
      <c r="GN131" s="228"/>
      <c r="GO131" s="228"/>
      <c r="GP131" s="228"/>
      <c r="GQ131" s="228"/>
      <c r="GR131" s="228"/>
      <c r="GS131" s="228"/>
      <c r="GT131" s="228"/>
      <c r="GU131" s="228"/>
      <c r="GV131" s="228"/>
      <c r="GW131" s="228"/>
      <c r="GX131" s="228"/>
      <c r="GY131" s="228"/>
      <c r="GZ131" s="228"/>
      <c r="HA131" s="228"/>
      <c r="HB131" s="228"/>
      <c r="HC131" s="228"/>
      <c r="HD131" s="228"/>
      <c r="HE131" s="228"/>
      <c r="HF131" s="228"/>
      <c r="HG131" s="228"/>
      <c r="HH131" s="228"/>
      <c r="HI131" s="228"/>
      <c r="HJ131" s="228"/>
      <c r="HK131" s="228"/>
      <c r="HL131" s="228"/>
      <c r="HM131" s="228"/>
      <c r="HN131" s="228"/>
      <c r="HO131" s="228"/>
      <c r="HP131" s="228"/>
      <c r="HQ131" s="228"/>
      <c r="HR131" s="228"/>
      <c r="HS131" s="228"/>
      <c r="HT131" s="228"/>
      <c r="HU131" s="228"/>
      <c r="HV131" s="228"/>
      <c r="HW131" s="228"/>
      <c r="HX131" s="228"/>
      <c r="HY131" s="228"/>
      <c r="HZ131" s="228"/>
      <c r="IA131" s="228"/>
      <c r="IB131" s="228"/>
      <c r="IC131" s="228"/>
      <c r="ID131" s="228"/>
      <c r="IE131" s="228"/>
      <c r="IF131" s="228"/>
      <c r="IG131" s="228"/>
      <c r="IH131" s="228"/>
      <c r="II131" s="228"/>
      <c r="IJ131" s="228"/>
      <c r="IK131" s="228"/>
      <c r="IL131" s="228"/>
      <c r="IM131" s="228"/>
      <c r="IN131" s="228"/>
      <c r="IO131" s="228"/>
      <c r="IP131" s="228"/>
      <c r="IQ131" s="228"/>
      <c r="IR131" s="228"/>
      <c r="IS131" s="228"/>
      <c r="IT131" s="228"/>
      <c r="IU131" s="228"/>
      <c r="IV131" s="228"/>
      <c r="IW131" s="228"/>
      <c r="IX131" s="228"/>
      <c r="IY131" s="228"/>
      <c r="IZ131" s="228"/>
      <c r="JA131" s="228"/>
      <c r="JB131" s="228"/>
      <c r="JC131" s="228"/>
      <c r="JD131" s="228"/>
      <c r="JE131" s="228"/>
      <c r="JF131" s="228"/>
      <c r="JG131" s="228"/>
      <c r="JH131" s="228"/>
    </row>
    <row r="132" spans="1:268" customFormat="1" ht="16.5" thickBot="1" x14ac:dyDescent="0.3">
      <c r="B132" s="12" t="s">
        <v>140</v>
      </c>
      <c r="C132" s="284"/>
      <c r="D132" s="344"/>
      <c r="E132" s="293"/>
      <c r="F132" s="296">
        <f>D132</f>
        <v>0</v>
      </c>
      <c r="G132" s="295"/>
      <c r="I132" s="228"/>
      <c r="J132" s="226"/>
      <c r="K132" s="226"/>
      <c r="L132" s="226"/>
      <c r="M132" s="226"/>
      <c r="N132" s="226"/>
      <c r="O132" s="226"/>
      <c r="P132" s="226"/>
      <c r="Q132" s="226"/>
      <c r="R132" s="226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  <c r="AV132" s="228"/>
      <c r="AW132" s="228"/>
      <c r="AX132" s="228"/>
      <c r="AY132" s="228"/>
      <c r="AZ132" s="228"/>
      <c r="BA132" s="228"/>
      <c r="BB132" s="228"/>
      <c r="BC132" s="228"/>
      <c r="BD132" s="228"/>
      <c r="BE132" s="228"/>
      <c r="BF132" s="228"/>
      <c r="BG132" s="228"/>
      <c r="BH132" s="228"/>
      <c r="BI132" s="228"/>
      <c r="BJ132" s="228"/>
      <c r="BK132" s="228"/>
      <c r="BL132" s="228"/>
      <c r="BM132" s="228"/>
      <c r="BN132" s="228"/>
      <c r="BO132" s="228"/>
      <c r="BP132" s="228"/>
      <c r="BQ132" s="228"/>
      <c r="BR132" s="228"/>
      <c r="BS132" s="228"/>
      <c r="BT132" s="228"/>
      <c r="BU132" s="228"/>
      <c r="BV132" s="228"/>
      <c r="BW132" s="228"/>
      <c r="BX132" s="228"/>
      <c r="BY132" s="228"/>
      <c r="BZ132" s="228"/>
      <c r="CA132" s="228"/>
      <c r="CB132" s="228"/>
      <c r="CC132" s="228"/>
      <c r="CD132" s="228"/>
      <c r="CE132" s="228"/>
      <c r="CF132" s="228"/>
      <c r="CG132" s="228"/>
      <c r="CH132" s="228"/>
      <c r="CI132" s="228"/>
      <c r="CJ132" s="228"/>
      <c r="CK132" s="228"/>
      <c r="CL132" s="228"/>
      <c r="CM132" s="228"/>
      <c r="CN132" s="228"/>
      <c r="CO132" s="228"/>
      <c r="CP132" s="228"/>
      <c r="CQ132" s="228"/>
      <c r="CR132" s="228"/>
      <c r="CS132" s="228"/>
      <c r="CT132" s="228"/>
      <c r="CU132" s="228"/>
      <c r="CV132" s="228"/>
      <c r="CW132" s="228"/>
      <c r="CX132" s="228"/>
      <c r="CY132" s="228"/>
      <c r="CZ132" s="228"/>
      <c r="DA132" s="228"/>
      <c r="DB132" s="228"/>
      <c r="DC132" s="228"/>
      <c r="DD132" s="228"/>
      <c r="DE132" s="228"/>
      <c r="DF132" s="228"/>
      <c r="DG132" s="228"/>
      <c r="DH132" s="228"/>
      <c r="DI132" s="228"/>
      <c r="DJ132" s="228"/>
      <c r="DK132" s="228"/>
      <c r="DL132" s="228"/>
      <c r="DM132" s="228"/>
      <c r="DN132" s="228"/>
      <c r="DO132" s="228"/>
      <c r="DP132" s="228"/>
      <c r="DQ132" s="228"/>
      <c r="DR132" s="228"/>
      <c r="DS132" s="228"/>
      <c r="DT132" s="228"/>
      <c r="DU132" s="228"/>
      <c r="DV132" s="228"/>
      <c r="DW132" s="228"/>
      <c r="DX132" s="228"/>
      <c r="DY132" s="228"/>
      <c r="DZ132" s="228"/>
      <c r="EA132" s="228"/>
      <c r="EB132" s="228"/>
      <c r="EC132" s="228"/>
      <c r="ED132" s="228"/>
      <c r="EE132" s="228"/>
      <c r="EF132" s="228"/>
      <c r="EG132" s="228"/>
      <c r="EH132" s="228"/>
      <c r="EI132" s="228"/>
      <c r="EJ132" s="228"/>
      <c r="EK132" s="228"/>
      <c r="EL132" s="228"/>
      <c r="EM132" s="228"/>
      <c r="EN132" s="228"/>
      <c r="EO132" s="228"/>
      <c r="EP132" s="228"/>
      <c r="EQ132" s="228"/>
      <c r="ER132" s="228"/>
      <c r="ES132" s="228"/>
      <c r="ET132" s="228"/>
      <c r="EU132" s="228"/>
      <c r="EV132" s="228"/>
      <c r="EW132" s="228"/>
      <c r="EX132" s="228"/>
      <c r="EY132" s="228"/>
      <c r="EZ132" s="228"/>
      <c r="FA132" s="228"/>
      <c r="FB132" s="228"/>
      <c r="FC132" s="228"/>
      <c r="FD132" s="228"/>
      <c r="FE132" s="228"/>
      <c r="FF132" s="228"/>
      <c r="FG132" s="228"/>
      <c r="FH132" s="228"/>
      <c r="FI132" s="228"/>
      <c r="FJ132" s="228"/>
      <c r="FK132" s="228"/>
      <c r="FL132" s="228"/>
      <c r="FM132" s="228"/>
      <c r="FN132" s="228"/>
      <c r="FO132" s="228"/>
      <c r="FP132" s="228"/>
      <c r="FQ132" s="228"/>
      <c r="FR132" s="228"/>
      <c r="FS132" s="228"/>
      <c r="FT132" s="228"/>
      <c r="FU132" s="228"/>
      <c r="FV132" s="228"/>
      <c r="FW132" s="228"/>
      <c r="FX132" s="228"/>
      <c r="FY132" s="228"/>
      <c r="FZ132" s="228"/>
      <c r="GA132" s="228"/>
      <c r="GB132" s="228"/>
      <c r="GC132" s="228"/>
      <c r="GD132" s="228"/>
      <c r="GE132" s="228"/>
      <c r="GF132" s="228"/>
      <c r="GG132" s="228"/>
      <c r="GH132" s="228"/>
      <c r="GI132" s="228"/>
      <c r="GJ132" s="228"/>
      <c r="GK132" s="228"/>
      <c r="GL132" s="228"/>
      <c r="GM132" s="228"/>
      <c r="GN132" s="228"/>
      <c r="GO132" s="228"/>
      <c r="GP132" s="228"/>
      <c r="GQ132" s="228"/>
      <c r="GR132" s="228"/>
      <c r="GS132" s="228"/>
      <c r="GT132" s="228"/>
      <c r="GU132" s="228"/>
      <c r="GV132" s="228"/>
      <c r="GW132" s="228"/>
      <c r="GX132" s="228"/>
      <c r="GY132" s="228"/>
      <c r="GZ132" s="228"/>
      <c r="HA132" s="228"/>
      <c r="HB132" s="228"/>
      <c r="HC132" s="228"/>
      <c r="HD132" s="228"/>
      <c r="HE132" s="228"/>
      <c r="HF132" s="228"/>
      <c r="HG132" s="228"/>
      <c r="HH132" s="228"/>
      <c r="HI132" s="228"/>
      <c r="HJ132" s="228"/>
      <c r="HK132" s="228"/>
      <c r="HL132" s="228"/>
      <c r="HM132" s="228"/>
      <c r="HN132" s="228"/>
      <c r="HO132" s="228"/>
      <c r="HP132" s="228"/>
      <c r="HQ132" s="228"/>
      <c r="HR132" s="228"/>
      <c r="HS132" s="228"/>
      <c r="HT132" s="228"/>
      <c r="HU132" s="228"/>
      <c r="HV132" s="228"/>
      <c r="HW132" s="228"/>
      <c r="HX132" s="228"/>
      <c r="HY132" s="228"/>
      <c r="HZ132" s="228"/>
      <c r="IA132" s="228"/>
      <c r="IB132" s="228"/>
      <c r="IC132" s="228"/>
      <c r="ID132" s="228"/>
      <c r="IE132" s="228"/>
      <c r="IF132" s="228"/>
      <c r="IG132" s="228"/>
      <c r="IH132" s="228"/>
      <c r="II132" s="228"/>
      <c r="IJ132" s="228"/>
      <c r="IK132" s="228"/>
      <c r="IL132" s="228"/>
      <c r="IM132" s="228"/>
      <c r="IN132" s="228"/>
      <c r="IO132" s="228"/>
      <c r="IP132" s="228"/>
      <c r="IQ132" s="228"/>
      <c r="IR132" s="228"/>
      <c r="IS132" s="228"/>
      <c r="IT132" s="228"/>
      <c r="IU132" s="228"/>
      <c r="IV132" s="228"/>
      <c r="IW132" s="228"/>
      <c r="IX132" s="228"/>
      <c r="IY132" s="228"/>
      <c r="IZ132" s="228"/>
      <c r="JA132" s="228"/>
      <c r="JB132" s="228"/>
      <c r="JC132" s="228"/>
      <c r="JD132" s="228"/>
      <c r="JE132" s="228"/>
      <c r="JF132" s="228"/>
      <c r="JG132" s="228"/>
      <c r="JH132" s="228"/>
    </row>
    <row r="133" spans="1:268" customFormat="1" ht="16.5" thickBot="1" x14ac:dyDescent="0.3">
      <c r="B133" s="12" t="s">
        <v>141</v>
      </c>
      <c r="C133" s="284"/>
      <c r="D133" s="345"/>
      <c r="E133" s="297"/>
      <c r="F133" s="298">
        <f>D133</f>
        <v>0</v>
      </c>
      <c r="G133" s="297"/>
      <c r="I133" s="228"/>
      <c r="J133" s="226"/>
      <c r="K133" s="226"/>
      <c r="L133" s="226"/>
      <c r="M133" s="226"/>
      <c r="N133" s="226"/>
      <c r="O133" s="226"/>
      <c r="P133" s="226"/>
      <c r="Q133" s="226"/>
      <c r="R133" s="226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8"/>
      <c r="AW133" s="228"/>
      <c r="AX133" s="228"/>
      <c r="AY133" s="228"/>
      <c r="AZ133" s="228"/>
      <c r="BA133" s="228"/>
      <c r="BB133" s="228"/>
      <c r="BC133" s="228"/>
      <c r="BD133" s="228"/>
      <c r="BE133" s="228"/>
      <c r="BF133" s="228"/>
      <c r="BG133" s="228"/>
      <c r="BH133" s="228"/>
      <c r="BI133" s="228"/>
      <c r="BJ133" s="228"/>
      <c r="BK133" s="228"/>
      <c r="BL133" s="228"/>
      <c r="BM133" s="228"/>
      <c r="BN133" s="228"/>
      <c r="BO133" s="228"/>
      <c r="BP133" s="228"/>
      <c r="BQ133" s="228"/>
      <c r="BR133" s="228"/>
      <c r="BS133" s="228"/>
      <c r="BT133" s="228"/>
      <c r="BU133" s="228"/>
      <c r="BV133" s="228"/>
      <c r="BW133" s="228"/>
      <c r="BX133" s="228"/>
      <c r="BY133" s="228"/>
      <c r="BZ133" s="228"/>
      <c r="CA133" s="228"/>
      <c r="CB133" s="228"/>
      <c r="CC133" s="228"/>
      <c r="CD133" s="228"/>
      <c r="CE133" s="228"/>
      <c r="CF133" s="228"/>
      <c r="CG133" s="228"/>
      <c r="CH133" s="228"/>
      <c r="CI133" s="228"/>
      <c r="CJ133" s="228"/>
      <c r="CK133" s="228"/>
      <c r="CL133" s="228"/>
      <c r="CM133" s="228"/>
      <c r="CN133" s="228"/>
      <c r="CO133" s="228"/>
      <c r="CP133" s="228"/>
      <c r="CQ133" s="228"/>
      <c r="CR133" s="228"/>
      <c r="CS133" s="228"/>
      <c r="CT133" s="228"/>
      <c r="CU133" s="228"/>
      <c r="CV133" s="228"/>
      <c r="CW133" s="228"/>
      <c r="CX133" s="228"/>
      <c r="CY133" s="228"/>
      <c r="CZ133" s="228"/>
      <c r="DA133" s="228"/>
      <c r="DB133" s="228"/>
      <c r="DC133" s="228"/>
      <c r="DD133" s="228"/>
      <c r="DE133" s="228"/>
      <c r="DF133" s="228"/>
      <c r="DG133" s="228"/>
      <c r="DH133" s="228"/>
      <c r="DI133" s="228"/>
      <c r="DJ133" s="228"/>
      <c r="DK133" s="228"/>
      <c r="DL133" s="228"/>
      <c r="DM133" s="228"/>
      <c r="DN133" s="228"/>
      <c r="DO133" s="228"/>
      <c r="DP133" s="228"/>
      <c r="DQ133" s="228"/>
      <c r="DR133" s="228"/>
      <c r="DS133" s="228"/>
      <c r="DT133" s="228"/>
      <c r="DU133" s="228"/>
      <c r="DV133" s="228"/>
      <c r="DW133" s="228"/>
      <c r="DX133" s="228"/>
      <c r="DY133" s="228"/>
      <c r="DZ133" s="228"/>
      <c r="EA133" s="228"/>
      <c r="EB133" s="228"/>
      <c r="EC133" s="228"/>
      <c r="ED133" s="228"/>
      <c r="EE133" s="228"/>
      <c r="EF133" s="228"/>
      <c r="EG133" s="228"/>
      <c r="EH133" s="228"/>
      <c r="EI133" s="228"/>
      <c r="EJ133" s="228"/>
      <c r="EK133" s="228"/>
      <c r="EL133" s="228"/>
      <c r="EM133" s="228"/>
      <c r="EN133" s="228"/>
      <c r="EO133" s="228"/>
      <c r="EP133" s="228"/>
      <c r="EQ133" s="228"/>
      <c r="ER133" s="228"/>
      <c r="ES133" s="228"/>
      <c r="ET133" s="228"/>
      <c r="EU133" s="228"/>
      <c r="EV133" s="228"/>
      <c r="EW133" s="228"/>
      <c r="EX133" s="228"/>
      <c r="EY133" s="228"/>
      <c r="EZ133" s="228"/>
      <c r="FA133" s="228"/>
      <c r="FB133" s="228"/>
      <c r="FC133" s="228"/>
      <c r="FD133" s="228"/>
      <c r="FE133" s="228"/>
      <c r="FF133" s="228"/>
      <c r="FG133" s="228"/>
      <c r="FH133" s="228"/>
      <c r="FI133" s="228"/>
      <c r="FJ133" s="228"/>
      <c r="FK133" s="228"/>
      <c r="FL133" s="228"/>
      <c r="FM133" s="228"/>
      <c r="FN133" s="228"/>
      <c r="FO133" s="228"/>
      <c r="FP133" s="228"/>
      <c r="FQ133" s="228"/>
      <c r="FR133" s="228"/>
      <c r="FS133" s="228"/>
      <c r="FT133" s="228"/>
      <c r="FU133" s="228"/>
      <c r="FV133" s="228"/>
      <c r="FW133" s="228"/>
      <c r="FX133" s="228"/>
      <c r="FY133" s="228"/>
      <c r="FZ133" s="228"/>
      <c r="GA133" s="228"/>
      <c r="GB133" s="228"/>
      <c r="GC133" s="228"/>
      <c r="GD133" s="228"/>
      <c r="GE133" s="228"/>
      <c r="GF133" s="228"/>
      <c r="GG133" s="228"/>
      <c r="GH133" s="228"/>
      <c r="GI133" s="228"/>
      <c r="GJ133" s="228"/>
      <c r="GK133" s="228"/>
      <c r="GL133" s="228"/>
      <c r="GM133" s="228"/>
      <c r="GN133" s="228"/>
      <c r="GO133" s="228"/>
      <c r="GP133" s="228"/>
      <c r="GQ133" s="228"/>
      <c r="GR133" s="228"/>
      <c r="GS133" s="228"/>
      <c r="GT133" s="228"/>
      <c r="GU133" s="228"/>
      <c r="GV133" s="228"/>
      <c r="GW133" s="228"/>
      <c r="GX133" s="228"/>
      <c r="GY133" s="228"/>
      <c r="GZ133" s="228"/>
      <c r="HA133" s="228"/>
      <c r="HB133" s="228"/>
      <c r="HC133" s="228"/>
      <c r="HD133" s="228"/>
      <c r="HE133" s="228"/>
      <c r="HF133" s="228"/>
      <c r="HG133" s="228"/>
      <c r="HH133" s="228"/>
      <c r="HI133" s="228"/>
      <c r="HJ133" s="228"/>
      <c r="HK133" s="228"/>
      <c r="HL133" s="228"/>
      <c r="HM133" s="228"/>
      <c r="HN133" s="228"/>
      <c r="HO133" s="228"/>
      <c r="HP133" s="228"/>
      <c r="HQ133" s="228"/>
      <c r="HR133" s="228"/>
      <c r="HS133" s="228"/>
      <c r="HT133" s="228"/>
      <c r="HU133" s="228"/>
      <c r="HV133" s="228"/>
      <c r="HW133" s="228"/>
      <c r="HX133" s="228"/>
      <c r="HY133" s="228"/>
      <c r="HZ133" s="228"/>
      <c r="IA133" s="228"/>
      <c r="IB133" s="228"/>
      <c r="IC133" s="228"/>
      <c r="ID133" s="228"/>
      <c r="IE133" s="228"/>
      <c r="IF133" s="228"/>
      <c r="IG133" s="228"/>
      <c r="IH133" s="228"/>
      <c r="II133" s="228"/>
      <c r="IJ133" s="228"/>
      <c r="IK133" s="228"/>
      <c r="IL133" s="228"/>
      <c r="IM133" s="228"/>
      <c r="IN133" s="228"/>
      <c r="IO133" s="228"/>
      <c r="IP133" s="228"/>
      <c r="IQ133" s="228"/>
      <c r="IR133" s="228"/>
      <c r="IS133" s="228"/>
      <c r="IT133" s="228"/>
      <c r="IU133" s="228"/>
      <c r="IV133" s="228"/>
      <c r="IW133" s="228"/>
      <c r="IX133" s="228"/>
      <c r="IY133" s="228"/>
      <c r="IZ133" s="228"/>
      <c r="JA133" s="228"/>
      <c r="JB133" s="228"/>
      <c r="JC133" s="228"/>
      <c r="JD133" s="228"/>
      <c r="JE133" s="228"/>
      <c r="JF133" s="228"/>
      <c r="JG133" s="228"/>
      <c r="JH133" s="228"/>
    </row>
    <row r="134" spans="1:268" customFormat="1" ht="18.75" thickBot="1" x14ac:dyDescent="0.3">
      <c r="B134" s="12" t="s">
        <v>39</v>
      </c>
      <c r="C134" s="285"/>
      <c r="D134" s="343">
        <f>IF(D127&gt;SUM(D128+D131),D127-D128-D129-D130-D131-D132-D133,0)</f>
        <v>0</v>
      </c>
      <c r="E134" s="347">
        <f>E127-E128-E131</f>
        <v>0</v>
      </c>
      <c r="F134" s="289">
        <f>F127-F128-F129-F130-F131-F132-F133</f>
        <v>0</v>
      </c>
      <c r="G134" s="305">
        <f>G127</f>
        <v>0</v>
      </c>
      <c r="H134" s="4"/>
      <c r="I134" s="228"/>
      <c r="J134" s="226"/>
      <c r="K134" s="226"/>
      <c r="L134" s="226"/>
      <c r="M134" s="226"/>
      <c r="N134" s="226"/>
      <c r="O134" s="226"/>
      <c r="P134" s="226"/>
      <c r="Q134" s="226"/>
      <c r="R134" s="226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  <c r="AY134" s="228"/>
      <c r="AZ134" s="228"/>
      <c r="BA134" s="228"/>
      <c r="BB134" s="228"/>
      <c r="BC134" s="228"/>
      <c r="BD134" s="228"/>
      <c r="BE134" s="228"/>
      <c r="BF134" s="228"/>
      <c r="BG134" s="228"/>
      <c r="BH134" s="228"/>
      <c r="BI134" s="228"/>
      <c r="BJ134" s="228"/>
      <c r="BK134" s="228"/>
      <c r="BL134" s="228"/>
      <c r="BM134" s="228"/>
      <c r="BN134" s="228"/>
      <c r="BO134" s="228"/>
      <c r="BP134" s="228"/>
      <c r="BQ134" s="228"/>
      <c r="BR134" s="228"/>
      <c r="BS134" s="228"/>
      <c r="BT134" s="228"/>
      <c r="BU134" s="228"/>
      <c r="BV134" s="228"/>
      <c r="BW134" s="228"/>
      <c r="BX134" s="228"/>
      <c r="BY134" s="228"/>
      <c r="BZ134" s="228"/>
      <c r="CA134" s="228"/>
      <c r="CB134" s="228"/>
      <c r="CC134" s="228"/>
      <c r="CD134" s="228"/>
      <c r="CE134" s="228"/>
      <c r="CF134" s="228"/>
      <c r="CG134" s="228"/>
      <c r="CH134" s="228"/>
      <c r="CI134" s="228"/>
      <c r="CJ134" s="228"/>
      <c r="CK134" s="228"/>
      <c r="CL134" s="228"/>
      <c r="CM134" s="228"/>
      <c r="CN134" s="228"/>
      <c r="CO134" s="228"/>
      <c r="CP134" s="228"/>
      <c r="CQ134" s="228"/>
      <c r="CR134" s="228"/>
      <c r="CS134" s="228"/>
      <c r="CT134" s="228"/>
      <c r="CU134" s="228"/>
      <c r="CV134" s="228"/>
      <c r="CW134" s="228"/>
      <c r="CX134" s="228"/>
      <c r="CY134" s="228"/>
      <c r="CZ134" s="228"/>
      <c r="DA134" s="228"/>
      <c r="DB134" s="228"/>
      <c r="DC134" s="228"/>
      <c r="DD134" s="228"/>
      <c r="DE134" s="228"/>
      <c r="DF134" s="228"/>
      <c r="DG134" s="228"/>
      <c r="DH134" s="228"/>
      <c r="DI134" s="228"/>
      <c r="DJ134" s="228"/>
      <c r="DK134" s="228"/>
      <c r="DL134" s="228"/>
      <c r="DM134" s="228"/>
      <c r="DN134" s="228"/>
      <c r="DO134" s="228"/>
      <c r="DP134" s="228"/>
      <c r="DQ134" s="228"/>
      <c r="DR134" s="228"/>
      <c r="DS134" s="228"/>
      <c r="DT134" s="228"/>
      <c r="DU134" s="228"/>
      <c r="DV134" s="228"/>
      <c r="DW134" s="228"/>
      <c r="DX134" s="228"/>
      <c r="DY134" s="228"/>
      <c r="DZ134" s="228"/>
      <c r="EA134" s="228"/>
      <c r="EB134" s="228"/>
      <c r="EC134" s="228"/>
      <c r="ED134" s="228"/>
      <c r="EE134" s="228"/>
      <c r="EF134" s="228"/>
      <c r="EG134" s="228"/>
      <c r="EH134" s="228"/>
      <c r="EI134" s="228"/>
      <c r="EJ134" s="228"/>
      <c r="EK134" s="228"/>
      <c r="EL134" s="228"/>
      <c r="EM134" s="228"/>
      <c r="EN134" s="228"/>
      <c r="EO134" s="228"/>
      <c r="EP134" s="228"/>
      <c r="EQ134" s="228"/>
      <c r="ER134" s="228"/>
      <c r="ES134" s="228"/>
      <c r="ET134" s="228"/>
      <c r="EU134" s="228"/>
      <c r="EV134" s="228"/>
      <c r="EW134" s="228"/>
      <c r="EX134" s="228"/>
      <c r="EY134" s="228"/>
      <c r="EZ134" s="228"/>
      <c r="FA134" s="228"/>
      <c r="FB134" s="228"/>
      <c r="FC134" s="228"/>
      <c r="FD134" s="228"/>
      <c r="FE134" s="228"/>
      <c r="FF134" s="228"/>
      <c r="FG134" s="228"/>
      <c r="FH134" s="228"/>
      <c r="FI134" s="228"/>
      <c r="FJ134" s="228"/>
      <c r="FK134" s="228"/>
      <c r="FL134" s="228"/>
      <c r="FM134" s="228"/>
      <c r="FN134" s="228"/>
      <c r="FO134" s="228"/>
      <c r="FP134" s="228"/>
      <c r="FQ134" s="228"/>
      <c r="FR134" s="228"/>
      <c r="FS134" s="228"/>
      <c r="FT134" s="228"/>
      <c r="FU134" s="228"/>
      <c r="FV134" s="228"/>
      <c r="FW134" s="228"/>
      <c r="FX134" s="228"/>
      <c r="FY134" s="228"/>
      <c r="FZ134" s="228"/>
      <c r="GA134" s="228"/>
      <c r="GB134" s="228"/>
      <c r="GC134" s="228"/>
      <c r="GD134" s="228"/>
      <c r="GE134" s="228"/>
      <c r="GF134" s="228"/>
      <c r="GG134" s="228"/>
      <c r="GH134" s="228"/>
      <c r="GI134" s="228"/>
      <c r="GJ134" s="228"/>
      <c r="GK134" s="228"/>
      <c r="GL134" s="228"/>
      <c r="GM134" s="228"/>
      <c r="GN134" s="228"/>
      <c r="GO134" s="228"/>
      <c r="GP134" s="228"/>
      <c r="GQ134" s="228"/>
      <c r="GR134" s="228"/>
      <c r="GS134" s="228"/>
      <c r="GT134" s="228"/>
      <c r="GU134" s="228"/>
      <c r="GV134" s="228"/>
      <c r="GW134" s="228"/>
      <c r="GX134" s="228"/>
      <c r="GY134" s="228"/>
      <c r="GZ134" s="228"/>
      <c r="HA134" s="228"/>
      <c r="HB134" s="228"/>
      <c r="HC134" s="228"/>
      <c r="HD134" s="228"/>
      <c r="HE134" s="228"/>
      <c r="HF134" s="228"/>
      <c r="HG134" s="228"/>
      <c r="HH134" s="228"/>
      <c r="HI134" s="228"/>
      <c r="HJ134" s="228"/>
      <c r="HK134" s="228"/>
      <c r="HL134" s="228"/>
      <c r="HM134" s="228"/>
      <c r="HN134" s="228"/>
      <c r="HO134" s="228"/>
      <c r="HP134" s="228"/>
      <c r="HQ134" s="228"/>
      <c r="HR134" s="228"/>
      <c r="HS134" s="228"/>
      <c r="HT134" s="228"/>
      <c r="HU134" s="228"/>
      <c r="HV134" s="228"/>
      <c r="HW134" s="228"/>
      <c r="HX134" s="228"/>
      <c r="HY134" s="228"/>
      <c r="HZ134" s="228"/>
      <c r="IA134" s="228"/>
      <c r="IB134" s="228"/>
      <c r="IC134" s="228"/>
      <c r="ID134" s="228"/>
      <c r="IE134" s="228"/>
      <c r="IF134" s="228"/>
      <c r="IG134" s="228"/>
      <c r="IH134" s="228"/>
      <c r="II134" s="228"/>
      <c r="IJ134" s="228"/>
      <c r="IK134" s="228"/>
      <c r="IL134" s="228"/>
      <c r="IM134" s="228"/>
      <c r="IN134" s="228"/>
      <c r="IO134" s="228"/>
      <c r="IP134" s="228"/>
      <c r="IQ134" s="228"/>
      <c r="IR134" s="228"/>
      <c r="IS134" s="228"/>
      <c r="IT134" s="228"/>
      <c r="IU134" s="228"/>
      <c r="IV134" s="228"/>
      <c r="IW134" s="228"/>
      <c r="IX134" s="228"/>
      <c r="IY134" s="228"/>
      <c r="IZ134" s="228"/>
      <c r="JA134" s="228"/>
      <c r="JB134" s="228"/>
      <c r="JC134" s="228"/>
      <c r="JD134" s="228"/>
      <c r="JE134" s="228"/>
      <c r="JF134" s="228"/>
      <c r="JG134" s="228"/>
      <c r="JH134" s="228"/>
    </row>
    <row r="135" spans="1:268" x14ac:dyDescent="0.2">
      <c r="H135" s="4"/>
    </row>
    <row r="136" spans="1:268" ht="13.5" thickBot="1" x14ac:dyDescent="0.25"/>
    <row r="137" spans="1:268" x14ac:dyDescent="0.2">
      <c r="A137" s="87"/>
      <c r="B137" s="214"/>
      <c r="C137" s="90" t="s">
        <v>31</v>
      </c>
    </row>
    <row r="138" spans="1:268" x14ac:dyDescent="0.2">
      <c r="A138" s="87"/>
      <c r="B138" s="215" t="s">
        <v>32</v>
      </c>
      <c r="C138" s="89" t="str">
        <f>IF(SUM('7990NTP-P'!E51-'7990NTP-P'!D51-'7990NTP-P'!C51)=SUM(C115:C117),"OKAY","Error")</f>
        <v>OKAY</v>
      </c>
    </row>
    <row r="139" spans="1:268" x14ac:dyDescent="0.2">
      <c r="A139" s="87"/>
      <c r="B139" s="215" t="s">
        <v>33</v>
      </c>
      <c r="C139" s="89" t="str">
        <f>IF('7990NTP-P'!C51=SUM('FL Info'!C119:C121),"OKAY","Error")</f>
        <v>OKAY</v>
      </c>
    </row>
    <row r="140" spans="1:268" x14ac:dyDescent="0.2">
      <c r="A140" s="87"/>
      <c r="B140" s="216" t="s">
        <v>86</v>
      </c>
      <c r="C140" s="89" t="str">
        <f>IF('7990NTP-P'!D51=SUM('FL Info'!C123:C125),"OKAY","Error")</f>
        <v>OKAY</v>
      </c>
    </row>
    <row r="141" spans="1:268" x14ac:dyDescent="0.2">
      <c r="A141" s="87"/>
      <c r="B141" s="217" t="s">
        <v>34</v>
      </c>
      <c r="C141" s="91" t="str">
        <f>IF(D127='7990NTP-P'!G57,"OKAY","Error")</f>
        <v>OKAY</v>
      </c>
    </row>
    <row r="142" spans="1:268" ht="13.5" thickBot="1" x14ac:dyDescent="0.25">
      <c r="A142" s="87"/>
      <c r="B142" s="218" t="s">
        <v>35</v>
      </c>
      <c r="C142" s="92" t="str">
        <f>IF(D134=D127-SUM(D128:D133),"OKAY","Error")</f>
        <v>OKAY</v>
      </c>
    </row>
    <row r="143" spans="1:268" x14ac:dyDescent="0.2">
      <c r="C143" s="88"/>
    </row>
  </sheetData>
  <dataValidations disablePrompts="1" count="1">
    <dataValidation type="whole" operator="greaterThan" allowBlank="1" showInputMessage="1" showErrorMessage="1" sqref="C112:E112">
      <formula1>0</formula1>
    </dataValidation>
  </dataValidations>
  <pageMargins left="0.7" right="0.7" top="0.5" bottom="0.5" header="0.3" footer="0.3"/>
  <pageSetup scale="45" orientation="portrait" r:id="rId1"/>
  <headerFooter>
    <oddFooter>&amp;LDHCS 5994 (04/15) 
&amp;F - &amp;A</oddFooter>
  </headerFooter>
  <rowBreaks count="1" manualBreakCount="1">
    <brk id="111" max="7" man="1"/>
  </rowBreaks>
  <ignoredErrors>
    <ignoredError sqref="A96 A103 A109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Comparison</vt:lpstr>
      <vt:lpstr>7990NTP-P</vt:lpstr>
      <vt:lpstr>FL Info</vt:lpstr>
      <vt:lpstr>'7990NTP-P'!Print_Area</vt:lpstr>
      <vt:lpstr>Comparison!Print_Area</vt:lpstr>
      <vt:lpstr>'FL Info'!Print_Area</vt:lpstr>
    </vt:vector>
  </TitlesOfParts>
  <Company>Department of Alcohol &amp; Drug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ADP</dc:creator>
  <cp:lastModifiedBy>Windows User</cp:lastModifiedBy>
  <cp:lastPrinted>2016-09-21T22:22:00Z</cp:lastPrinted>
  <dcterms:created xsi:type="dcterms:W3CDTF">1999-07-07T16:24:46Z</dcterms:created>
  <dcterms:modified xsi:type="dcterms:W3CDTF">2019-02-19T21:35:19Z</dcterms:modified>
</cp:coreProperties>
</file>